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erver2019\f\Employee Data\OneDrive\2024 Tax Season\2024 Tax forms\2024 Tax Forms Final\"/>
    </mc:Choice>
  </mc:AlternateContent>
  <xr:revisionPtr revIDLastSave="0" documentId="13_ncr:1_{C674A790-1B12-4468-8082-6E89911CFBCD}" xr6:coauthVersionLast="47" xr6:coauthVersionMax="47" xr10:uidLastSave="{00000000-0000-0000-0000-000000000000}"/>
  <workbookProtection workbookAlgorithmName="SHA-512" workbookHashValue="R15gYkG2769is4cFV+pBwUsVJ7RV4Sam43voafBDNIe4ekvWkfgyAO9ZvfEA8T40vAWd37Xqqz4D6+koNW+JPA==" workbookSaltValue="yFsZjBX9VhONMWPkD9EP8w==" workbookSpinCount="100000" lockStructure="1"/>
  <bookViews>
    <workbookView xWindow="-28920" yWindow="-105" windowWidth="29040" windowHeight="15720" tabRatio="601" activeTab="1" xr2:uid="{54B8A11E-FCFA-41DE-B1A0-00B456BBC760}"/>
  </bookViews>
  <sheets>
    <sheet name="Basic Information" sheetId="3" r:id="rId1"/>
    <sheet name="Income &amp; Exp Worksheet " sheetId="4" r:id="rId2"/>
    <sheet name="2023 Tax Estimator" sheetId="8" r:id="rId3"/>
    <sheet name="Business Tax Deadlines - 2024 " sheetId="9" r:id="rId4"/>
    <sheet name="Annual Reports and Franchise Ta" sheetId="10" r:id="rId5"/>
    <sheet name="Personal Tax Savings" sheetId="5" state="hidden" r:id="rId6"/>
    <sheet name="Business Tax Savings" sheetId="6" state="hidden" r:id="rId7"/>
    <sheet name="Possible Business Expense" sheetId="7" state="hidden" r:id="rId8"/>
    <sheet name="2024 Tax Year Calculator" sheetId="1" state="hidden" r:id="rId9"/>
  </sheets>
  <externalReferences>
    <externalReference r:id="rId10"/>
  </externalReferences>
  <definedNames>
    <definedName name="__IntlFixup" hidden="1">TRUE</definedName>
    <definedName name="_Order1" hidden="1">0</definedName>
    <definedName name="categories">OFFSET([1]Categories!$A$1,0,0,MATCH(REPT("z",255),[1]Categories!$A$1:$A$65536),1)</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2">'2023 Tax Estimator'!$O$1:$Z$32</definedName>
    <definedName name="_xlnm.Print_Area" localSheetId="0">'Basic Information'!$B$1:$Z$59</definedName>
    <definedName name="_xlnm.Print_Area" localSheetId="1">'Income &amp; Exp Worksheet '!$A$1:$AB$55</definedName>
    <definedName name="valuevx">42.314159</definedName>
    <definedName name="vertex42_copyright" hidden="1">"© 2010-2019 by Vertex42.com"</definedName>
    <definedName name="vertex42_id" hidden="1">"expense-reimbursement-form.xlsx"</definedName>
    <definedName name="vertex42_title" hidden="1">"Expense Reimbursement Form"</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8" l="1"/>
  <c r="E7" i="8"/>
  <c r="E6" i="8"/>
  <c r="E5" i="8"/>
  <c r="J21" i="4"/>
  <c r="W40" i="3"/>
  <c r="Z40" i="3"/>
  <c r="X50" i="4"/>
  <c r="BS45" i="4"/>
  <c r="J40" i="3"/>
  <c r="M40" i="3"/>
  <c r="X49" i="4"/>
  <c r="BS44" i="4"/>
  <c r="AD38" i="4"/>
  <c r="M42" i="4"/>
  <c r="BG24" i="4"/>
  <c r="J42" i="4"/>
  <c r="J50" i="3"/>
  <c r="J59" i="3"/>
  <c r="L60" i="3"/>
  <c r="J46" i="4"/>
  <c r="M45" i="4"/>
  <c r="AC37" i="4"/>
  <c r="J5" i="6"/>
  <c r="B20" i="8"/>
  <c r="D21" i="8"/>
  <c r="D20" i="8"/>
  <c r="L48" i="8"/>
  <c r="L49" i="8"/>
  <c r="L50" i="8"/>
  <c r="L51" i="8"/>
  <c r="L52" i="8"/>
  <c r="L53" i="8"/>
  <c r="L54" i="8"/>
  <c r="L37" i="8"/>
  <c r="L38" i="8"/>
  <c r="L39" i="8"/>
  <c r="L40" i="8"/>
  <c r="L41" i="8"/>
  <c r="L42" i="8"/>
  <c r="L43" i="8"/>
  <c r="L26" i="8"/>
  <c r="L27" i="8"/>
  <c r="L28" i="8"/>
  <c r="L29" i="8"/>
  <c r="L30" i="8"/>
  <c r="L31" i="8"/>
  <c r="L32" i="8"/>
  <c r="C19" i="8"/>
  <c r="L14" i="8"/>
  <c r="L15" i="8"/>
  <c r="L16" i="8"/>
  <c r="L17" i="8"/>
  <c r="L18" i="8"/>
  <c r="L19" i="8"/>
  <c r="L20" i="8"/>
  <c r="E13" i="8"/>
  <c r="C11" i="8"/>
  <c r="E27" i="8"/>
  <c r="E4" i="8"/>
  <c r="AC41" i="4"/>
  <c r="J8" i="6"/>
  <c r="J16" i="6"/>
  <c r="M33" i="6"/>
  <c r="J22" i="5"/>
  <c r="BS47" i="4"/>
  <c r="CG42" i="4"/>
  <c r="X42" i="4"/>
  <c r="CG41" i="4"/>
  <c r="BS41" i="4"/>
  <c r="X34" i="4"/>
  <c r="X29" i="4"/>
  <c r="BS42" i="4"/>
  <c r="AF5" i="4"/>
  <c r="R5" i="3"/>
  <c r="Y59" i="3"/>
  <c r="W59" i="3"/>
  <c r="Z59" i="3"/>
  <c r="J52" i="4"/>
  <c r="L41" i="3"/>
  <c r="D5" i="3"/>
  <c r="E13" i="1"/>
  <c r="E10" i="1"/>
  <c r="E9" i="1"/>
  <c r="L48" i="1"/>
  <c r="L49" i="1"/>
  <c r="L50" i="1"/>
  <c r="L51" i="1"/>
  <c r="L52" i="1"/>
  <c r="L53" i="1"/>
  <c r="L54" i="1"/>
  <c r="L37" i="1"/>
  <c r="L38" i="1"/>
  <c r="L39" i="1"/>
  <c r="L40" i="1"/>
  <c r="L41" i="1"/>
  <c r="L42" i="1"/>
  <c r="L43" i="1"/>
  <c r="L26" i="1"/>
  <c r="L27" i="1"/>
  <c r="L28" i="1"/>
  <c r="L29" i="1"/>
  <c r="L30" i="1"/>
  <c r="L31" i="1"/>
  <c r="L32" i="1"/>
  <c r="L14" i="1"/>
  <c r="L15" i="1"/>
  <c r="L16" i="1"/>
  <c r="L17" i="1"/>
  <c r="L18" i="1"/>
  <c r="L19" i="1"/>
  <c r="L20" i="1"/>
  <c r="D15" i="1"/>
  <c r="D21" i="1"/>
  <c r="B11" i="1"/>
  <c r="C11" i="1"/>
  <c r="E27" i="1"/>
  <c r="E19" i="1"/>
  <c r="E8" i="1"/>
  <c r="E7" i="1"/>
  <c r="E6" i="1"/>
  <c r="E5" i="1"/>
  <c r="E4" i="1"/>
  <c r="E3" i="1"/>
  <c r="D11" i="1"/>
  <c r="Q33" i="6"/>
  <c r="J10" i="6"/>
  <c r="E11" i="1"/>
  <c r="J43" i="4"/>
  <c r="J47" i="4"/>
  <c r="J54" i="4"/>
  <c r="Y41" i="3"/>
  <c r="D25" i="1"/>
  <c r="C20" i="8"/>
  <c r="C21" i="8"/>
  <c r="E21" i="8"/>
  <c r="D10" i="8"/>
  <c r="E10" i="8"/>
  <c r="D23" i="8"/>
  <c r="D3" i="8"/>
  <c r="E21" i="1"/>
  <c r="E15" i="1"/>
  <c r="E17" i="1"/>
  <c r="Y60" i="3"/>
  <c r="CG40" i="4"/>
  <c r="D11" i="8"/>
  <c r="E3" i="8"/>
  <c r="CG39" i="4"/>
  <c r="CG38" i="4"/>
  <c r="E25" i="1"/>
  <c r="K5" i="1"/>
  <c r="BS43" i="4"/>
  <c r="BS48" i="4"/>
  <c r="X51" i="4"/>
  <c r="AE52" i="4"/>
  <c r="X52" i="4"/>
  <c r="CG43" i="4"/>
  <c r="AC51" i="4"/>
  <c r="Y54" i="4"/>
  <c r="AD53" i="4"/>
  <c r="K7" i="1"/>
  <c r="K8" i="1"/>
  <c r="B35" i="1"/>
  <c r="K9" i="1"/>
  <c r="E23" i="1"/>
  <c r="B9" i="8"/>
  <c r="E9" i="8"/>
  <c r="E11" i="8"/>
  <c r="J3" i="6"/>
  <c r="X54" i="4"/>
  <c r="AE54" i="4"/>
  <c r="Q31" i="6"/>
  <c r="J26" i="6"/>
  <c r="B11" i="8"/>
  <c r="J3" i="5"/>
  <c r="D15" i="8"/>
  <c r="E35" i="1"/>
  <c r="D31" i="1"/>
  <c r="E31" i="1"/>
  <c r="E33" i="1"/>
  <c r="S19" i="1"/>
  <c r="E15" i="8"/>
  <c r="E17" i="8"/>
  <c r="E23" i="8"/>
  <c r="K5" i="8"/>
  <c r="K7" i="8"/>
  <c r="K8" i="8"/>
  <c r="B35" i="8"/>
  <c r="K9" i="8"/>
  <c r="V53" i="4"/>
  <c r="F35" i="8"/>
  <c r="D19" i="8"/>
  <c r="E19" i="8"/>
  <c r="E25" i="8"/>
  <c r="D31" i="8"/>
  <c r="E31" i="8"/>
  <c r="E33" i="8"/>
  <c r="S19" i="8"/>
  <c r="E35" i="8"/>
  <c r="Q3" i="5"/>
  <c r="Q3" i="6"/>
  <c r="X53" i="4"/>
  <c r="AE53" i="4"/>
  <c r="Q14" i="5"/>
  <c r="Q12" i="5"/>
  <c r="Q18" i="5"/>
  <c r="Q20" i="5"/>
  <c r="Q16" i="5"/>
  <c r="Q5" i="5"/>
  <c r="Q22" i="5"/>
  <c r="Q8" i="5"/>
  <c r="Q10" i="5"/>
  <c r="Q24" i="5"/>
  <c r="Q8" i="6"/>
  <c r="Q24" i="6"/>
  <c r="Q16" i="6"/>
  <c r="Q20" i="6"/>
  <c r="Q18" i="6"/>
  <c r="Q12" i="6"/>
  <c r="Q22" i="6"/>
  <c r="Q14" i="6"/>
  <c r="Q10" i="6"/>
  <c r="Q26" i="6"/>
  <c r="Q29" i="6"/>
  <c r="Q35" i="6"/>
  <c r="Q2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O20" authorId="0" shapeId="0" xr:uid="{FE471C93-8D81-4681-84ED-AC52F200DAB5}">
      <text>
        <r>
          <rPr>
            <b/>
            <sz val="9"/>
            <color indexed="81"/>
            <rFont val="Tahoma"/>
            <family val="2"/>
          </rPr>
          <t>S corporations and LLCs by default are not subject to federal income tax .
Both S corporations and LLCs (with specific election) are considered "pass-through entities." This means the business's profits or losses "pass through" to the owners' personal tax returns, where they are taxed at the individual's income tax rate. So, while the S corporation or LLC itself doesn't pay federal income tax, the owners do.
State taxes: While most states don't subject S corporations or LLCs to the same income tax as C corporations, many states have alternative taxes in place, such as a franchise tax, replacement tax, or income tax based on specific activities. 
So, while there may not be a direct "S corporation income tax" in most states, there are often other taxes levied.
C corporations, in contrast, are separate entities from their owners. This means they pay federal income tax on their corporate profits at a flat rate, regardless of whether those profits are distributed to shareholders. Additionally, C corporations may also be subject to state income taxes.</t>
        </r>
        <r>
          <rPr>
            <sz val="9"/>
            <color indexed="81"/>
            <rFont val="Tahoma"/>
            <family val="2"/>
          </rPr>
          <t xml:space="preserve">
</t>
        </r>
      </text>
    </comment>
    <comment ref="B21" authorId="0" shapeId="0" xr:uid="{8D864D44-72FF-4599-AB72-C35BFE77DBAD}">
      <text>
        <r>
          <rPr>
            <b/>
            <sz val="9"/>
            <color indexed="81"/>
            <rFont val="Tahoma"/>
            <family val="2"/>
          </rPr>
          <t xml:space="preserve">Enter the full amount here.
Most business meals are just 50% deductible, according to the IRS rule. 
Business meals with clients (50%)
Food items for the office (50%)
Meals while traveling for work (50%)
Meals at a conference (50%)
</t>
        </r>
        <r>
          <rPr>
            <sz val="9"/>
            <color indexed="81"/>
            <rFont val="Tahoma"/>
            <family val="2"/>
          </rPr>
          <t xml:space="preserve">
</t>
        </r>
      </text>
    </comment>
    <comment ref="B22" authorId="0" shapeId="0" xr:uid="{D918E3B0-BE70-4CF3-A036-F5ADA9D2F6FC}">
      <text>
        <r>
          <rPr>
            <b/>
            <sz val="9"/>
            <color indexed="81"/>
            <rFont val="Tahoma"/>
            <family val="2"/>
          </rPr>
          <t>Food for company holiday parties (100%)
Food and beverages given to the public (100%)
Dinner for employees working late at the office (100%)</t>
        </r>
      </text>
    </comment>
    <comment ref="B23" authorId="0" shapeId="0" xr:uid="{2FF993F5-E76F-44F8-A732-65CE8B2BDE74}">
      <text>
        <r>
          <rPr>
            <b/>
            <sz val="9"/>
            <color indexed="81"/>
            <rFont val="Tahoma"/>
            <family val="2"/>
          </rPr>
          <t>You must retain documentation of the following:
A description of the gift.
The gift’s cost.
The date the gift was made.
The business purpose of the gift.
The business relationship to the taxpayer of the person receiving the gift.</t>
        </r>
      </text>
    </comment>
    <comment ref="O40" authorId="0" shapeId="0" xr:uid="{DF962885-DCDB-4F67-AEE0-1A96F5D7E6D4}">
      <text>
        <r>
          <rPr>
            <b/>
            <sz val="9"/>
            <color indexed="81"/>
            <rFont val="Tahoma"/>
            <family val="2"/>
          </rPr>
          <t>Only Employer share ( Not the employee share)</t>
        </r>
        <r>
          <rPr>
            <sz val="9"/>
            <color indexed="81"/>
            <rFont val="Tahoma"/>
            <family val="2"/>
          </rPr>
          <t xml:space="preserve">
</t>
        </r>
      </text>
    </comment>
    <comment ref="B42" authorId="0" shapeId="0" xr:uid="{82D1D548-A8A7-4BDA-A16A-DB251C4835B0}">
      <text>
        <r>
          <rPr>
            <b/>
            <sz val="9"/>
            <color indexed="81"/>
            <rFont val="Tahoma"/>
            <family val="2"/>
          </rPr>
          <t>In order to claim the deduction, a home office must generally pass three key tests.
(1) Exclusive Use Test, which requires that the portion of the home used as the home office is used exclusively for business purposes… 100% of the time
(2) Regular Use Test, which requires the home office to be used on a regular, ongoing basis; 
(3) Principal Place of Business Test, which requires the home office to be the taxpayer’s principal place of business.
If you me all of the above, please enter the Total Expense here</t>
        </r>
        <r>
          <rPr>
            <sz val="9"/>
            <color indexed="81"/>
            <rFont val="Tahoma"/>
            <family val="2"/>
          </rPr>
          <t xml:space="preserve">
</t>
        </r>
      </text>
    </comment>
    <comment ref="B43" authorId="0" shapeId="0" xr:uid="{3CD283B6-1E75-42B2-8C20-11C46DCBF62C}">
      <text>
        <r>
          <rPr>
            <b/>
            <sz val="9"/>
            <color indexed="81"/>
            <rFont val="Tahoma"/>
            <family val="2"/>
          </rPr>
          <t>Deduction for home office use of a portion of a residence allowed only if that portion is exclusively used on a regular basis for business purposes</t>
        </r>
      </text>
    </comment>
    <comment ref="B46" authorId="0" shapeId="0" xr:uid="{BA75EA17-F8B5-4464-A036-DC2C1638B064}">
      <text>
        <r>
          <rPr>
            <sz val="9"/>
            <color indexed="81"/>
            <rFont val="Tahoma"/>
            <family val="2"/>
          </rPr>
          <t xml:space="preserve">Click here to enter any other expense which is not listed above
</t>
        </r>
      </text>
    </comment>
    <comment ref="B52" authorId="0" shapeId="0" xr:uid="{78955118-A957-4C43-A14F-0D35EAA1E7B6}">
      <text>
        <r>
          <rPr>
            <sz val="9"/>
            <color indexed="81"/>
            <rFont val="Tahoma"/>
            <family val="2"/>
          </rPr>
          <t xml:space="preserve">We will calculate the depreciation and you can leave it blank ( if you don't have the number)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D5" authorId="0" shapeId="0" xr:uid="{33989D06-15E5-44F4-809A-C297423138C4}">
      <text>
        <r>
          <rPr>
            <b/>
            <sz val="9"/>
            <color indexed="81"/>
            <rFont val="Tahoma"/>
            <family val="2"/>
          </rPr>
          <t>Traditional IRA 
Annual contribution limit for 2023 is $6,500, or $7,500 if you're age 50+.
Roth IRA Contributions are not tax deductible so don't enter Roth</t>
        </r>
        <r>
          <rPr>
            <sz val="9"/>
            <color indexed="81"/>
            <rFont val="Tahoma"/>
            <family val="2"/>
          </rPr>
          <t xml:space="preserve">
Last Day to Contribute: April 15th</t>
        </r>
      </text>
    </comment>
    <comment ref="D8" authorId="0" shapeId="0" xr:uid="{6A7BBFFD-DBED-4964-AE14-1DF4245F0436}">
      <text>
        <r>
          <rPr>
            <b/>
            <sz val="9"/>
            <color indexed="81"/>
            <rFont val="Tahoma"/>
            <family val="2"/>
          </rPr>
          <t>In 2023, you can contribute up to $3,850 if you have health coverage just for yourself or $7,750 if you have coverage for your family.
At age 55, individuals can contribute an additional $1,000.
Last Day to Contribute: April 15th</t>
        </r>
        <r>
          <rPr>
            <sz val="9"/>
            <color indexed="81"/>
            <rFont val="Tahoma"/>
            <family val="2"/>
          </rPr>
          <t xml:space="preserve">
</t>
        </r>
      </text>
    </comment>
    <comment ref="A15" authorId="0" shapeId="0" xr:uid="{8563BE70-E666-4D3B-841A-F0647C840B7A}">
      <text>
        <r>
          <rPr>
            <b/>
            <sz val="9"/>
            <color indexed="81"/>
            <rFont val="Tahoma"/>
            <family val="2"/>
          </rPr>
          <t>Phase-out range for QBI (If your income is above the threshold, QBI Deduction need to be manually enter and this is
Singles and heads of household: $157,500 - $232,100 (2023 tax year)
Married filing jointly: $315,000 - $464,200 (2023 tax year)
How it works:
Within this income range, the percentage of your QBI eligible for the deduction gradually decreases as your taxable income increases.
At the lower end of the range, you can claim the full QBI deduction.
For example, if you're single and have a taxable income of $160,000, you can claim the full deduction on your entire QBI.
As your income rises towards the upper end of the range, the deduction starts to shrink.
At the upper limit, the deduction is completely phased out, and you can no longer claim it on any of your QBI.</t>
        </r>
      </text>
    </comment>
    <comment ref="A21" authorId="0" shapeId="0" xr:uid="{A79B7639-84EA-495C-837F-F68D756363B7}">
      <text>
        <r>
          <rPr>
            <b/>
            <sz val="9"/>
            <color indexed="81"/>
            <rFont val="Tahoma"/>
            <family val="2"/>
          </rPr>
          <t>To avoid double counting, please leave this field blank if your self-employed person's W-2 income is above $160,200 (Social Security tax limit)</t>
        </r>
        <r>
          <rPr>
            <sz val="9"/>
            <color indexed="81"/>
            <rFont val="Tahoma"/>
            <family val="2"/>
          </rPr>
          <t xml:space="preserve">
</t>
        </r>
      </text>
    </comment>
  </commentList>
</comments>
</file>

<file path=xl/sharedStrings.xml><?xml version="1.0" encoding="utf-8"?>
<sst xmlns="http://schemas.openxmlformats.org/spreadsheetml/2006/main" count="900" uniqueCount="494">
  <si>
    <t>MFJ</t>
  </si>
  <si>
    <t>Income Source</t>
  </si>
  <si>
    <t>Amount ( Gross)</t>
  </si>
  <si>
    <t>Pre Tax Deduction</t>
  </si>
  <si>
    <t xml:space="preserve">Taxable income </t>
  </si>
  <si>
    <t>Wages (Spouse 1)</t>
  </si>
  <si>
    <t>Wages (Spouse 2)</t>
  </si>
  <si>
    <t>Input</t>
  </si>
  <si>
    <t>Interest</t>
  </si>
  <si>
    <t>Taxable Income</t>
  </si>
  <si>
    <t>Dividends</t>
  </si>
  <si>
    <t>Status</t>
  </si>
  <si>
    <t>Single</t>
  </si>
  <si>
    <t>Short Term Capital Gain</t>
  </si>
  <si>
    <t>Income Tax</t>
  </si>
  <si>
    <t>All Other Income</t>
  </si>
  <si>
    <t>Marginal Rate</t>
  </si>
  <si>
    <t>Long Term Capital Gain</t>
  </si>
  <si>
    <t>Effective Rate</t>
  </si>
  <si>
    <t>Net Business Income</t>
  </si>
  <si>
    <t>Total</t>
  </si>
  <si>
    <t>From</t>
  </si>
  <si>
    <t>Rate</t>
  </si>
  <si>
    <t>Cumulative</t>
  </si>
  <si>
    <t>Projected Taxable Income</t>
  </si>
  <si>
    <t>Long Term Capital Gain Tax @ 15%</t>
  </si>
  <si>
    <t xml:space="preserve">Projected Total tax </t>
  </si>
  <si>
    <t>MFS</t>
  </si>
  <si>
    <t>HH</t>
  </si>
  <si>
    <t>Estimated Payment Link and Steps to the IRS:</t>
  </si>
  <si>
    <t>1. Visit the Direct Pay website: https://directpay.irs.gov/directpay/payment.</t>
  </si>
  <si>
    <t>2. Select "Make a Payment."</t>
  </si>
  <si>
    <t>Date of birth</t>
  </si>
  <si>
    <t>Tax year</t>
  </si>
  <si>
    <t>Estimated tax</t>
  </si>
  <si>
    <t>5. Enter the payment amount.</t>
  </si>
  <si>
    <t>Routing number</t>
  </si>
  <si>
    <t>Account number</t>
  </si>
  <si>
    <t>Account type</t>
  </si>
  <si>
    <t>7. Review the information and submit your payment.</t>
  </si>
  <si>
    <t>3.Enter your personal information:</t>
  </si>
  <si>
    <t>Social Security number (SSN) </t>
  </si>
  <si>
    <t>4.Choose the payment type:</t>
  </si>
  <si>
    <t>6.Enter your banking information</t>
  </si>
  <si>
    <t xml:space="preserve"> </t>
  </si>
  <si>
    <t>Federal Withholding</t>
  </si>
  <si>
    <t>Income Tax withholding ( Total)</t>
  </si>
  <si>
    <t>Net Investment Tax ( If your income is above 250K)</t>
  </si>
  <si>
    <t>The QBI deduction (Single filers: $182,100, MFJ: 364,200,HHH:273300</t>
  </si>
  <si>
    <t>Just to be safe, let's add 10% since the calculation is only 90% accurate.</t>
  </si>
  <si>
    <t>Enter various Income Tax Credits, including Child, College, Dependent, and Solar credits.</t>
  </si>
  <si>
    <t>Enter your Name</t>
  </si>
  <si>
    <t>Net Tax Due ( IRS) or Refund ( If the result is a minus no tax due, it’s a refund)</t>
  </si>
  <si>
    <t>below</t>
  </si>
  <si>
    <t>Average Rate ( Tax Tax/Total Income)</t>
  </si>
  <si>
    <t>HHH</t>
  </si>
  <si>
    <t>Standard Deduction (Optional: Enter your itemized deductions here)</t>
  </si>
  <si>
    <t>at the time of tax preparation</t>
  </si>
  <si>
    <t>Pramod Zacharias EA</t>
  </si>
  <si>
    <t>Greatways Tax Service Inc</t>
  </si>
  <si>
    <t>1001 E Chicago Ave, Ste 151</t>
  </si>
  <si>
    <t>Naperville IL 60540</t>
  </si>
  <si>
    <t>630-663-1500, Tax@gratwaystax.com</t>
  </si>
  <si>
    <t xml:space="preserve">8. Please make sure to print/save the proof of payment from the IRS and provide to us </t>
  </si>
  <si>
    <t>Please Select your filing Status- 2023</t>
  </si>
  <si>
    <t>Please Select your filing Status- 2024</t>
  </si>
  <si>
    <t>Greatways Tax Service Inc.</t>
  </si>
  <si>
    <t>Select One</t>
  </si>
  <si>
    <t>Great Service @ Right Ways, Since 2002.</t>
  </si>
  <si>
    <t xml:space="preserve"> Jan to Jun </t>
  </si>
  <si>
    <t>Yes</t>
  </si>
  <si>
    <t>July to Dec</t>
  </si>
  <si>
    <t>No</t>
  </si>
  <si>
    <t>Client:</t>
  </si>
  <si>
    <t>EIN</t>
  </si>
  <si>
    <t>* Email is our preferred way of communication and please don't leave the voicemail.</t>
  </si>
  <si>
    <t>* We will prepare a DRAFT tax return based on this worksheet with questions/comments</t>
  </si>
  <si>
    <t>* Please Reply to that email with your questions and we will call/email and finish the tax return</t>
  </si>
  <si>
    <t>Shareholder/Partner Information</t>
  </si>
  <si>
    <t>Fist Name</t>
  </si>
  <si>
    <t>Last Name</t>
  </si>
  <si>
    <t>SSN</t>
  </si>
  <si>
    <t>% Share</t>
  </si>
  <si>
    <t>#1</t>
  </si>
  <si>
    <t>Home Address</t>
  </si>
  <si>
    <t>Active Participation</t>
  </si>
  <si>
    <t>#2</t>
  </si>
  <si>
    <t>#3</t>
  </si>
  <si>
    <t>#4</t>
  </si>
  <si>
    <t xml:space="preserve">If you have more than 4 partners/shareholders please send the details separately </t>
  </si>
  <si>
    <t>Distribution and Contribution Detailed Information ( will use to calculate your Basis in the business)</t>
  </si>
  <si>
    <t>Distribution from business to Personal Bank Account</t>
  </si>
  <si>
    <t>Loan from Personal Bank Account to Business</t>
  </si>
  <si>
    <t>Date</t>
  </si>
  <si>
    <t>Check # or EFT</t>
  </si>
  <si>
    <t>Amount</t>
  </si>
  <si>
    <t>Total Distribution</t>
  </si>
  <si>
    <t>Total Loan from Personal</t>
  </si>
  <si>
    <t>Asset Details ( Vehicles/Car/SUV)</t>
  </si>
  <si>
    <t>Purchase Date</t>
  </si>
  <si>
    <t>Purchase Price</t>
  </si>
  <si>
    <t>Odometer</t>
  </si>
  <si>
    <t>Detail of the Assets  Year/Make last 4 # of VIN</t>
  </si>
  <si>
    <t>Sale Date (If Sold)</t>
  </si>
  <si>
    <t>Sale Price (If Sold)</t>
  </si>
  <si>
    <t>Other Exp not listed in the other sheet</t>
  </si>
  <si>
    <t>New Asset Details (Office Furniture, Tools, Equipment)</t>
  </si>
  <si>
    <t xml:space="preserve"> Date</t>
  </si>
  <si>
    <t>Detail of the Assets</t>
  </si>
  <si>
    <t>Cost $$</t>
  </si>
  <si>
    <t>Please Type here</t>
  </si>
  <si>
    <t>Total Other Expense</t>
  </si>
  <si>
    <t>Total New Assets</t>
  </si>
  <si>
    <t xml:space="preserve"> Greatways Tax Service Inc.</t>
  </si>
  <si>
    <t>Payroll Service - Please Select</t>
  </si>
  <si>
    <t xml:space="preserve">        Great Service @ Right Ways, Since 2002.</t>
  </si>
  <si>
    <t>Greatways - Full Year 2022</t>
  </si>
  <si>
    <t>Greatways - Less than Full Year</t>
  </si>
  <si>
    <t>Business Name</t>
  </si>
  <si>
    <t>Phone</t>
  </si>
  <si>
    <t>N/A</t>
  </si>
  <si>
    <t>No Payroll with Greatways</t>
  </si>
  <si>
    <t>No Payroll Service in 2022</t>
  </si>
  <si>
    <t>Tax Entity Type - Please Select</t>
  </si>
  <si>
    <t>Business Activity Codes</t>
  </si>
  <si>
    <t>Need Help</t>
  </si>
  <si>
    <t>Yes, Issued</t>
  </si>
  <si>
    <t>Date of Inc</t>
  </si>
  <si>
    <t>Address</t>
  </si>
  <si>
    <t>No Need</t>
  </si>
  <si>
    <t>Need to Issue</t>
  </si>
  <si>
    <t>State of Inc</t>
  </si>
  <si>
    <t>Email</t>
  </si>
  <si>
    <t>Please Select</t>
  </si>
  <si>
    <t>Bank A/C Type: Please Select</t>
  </si>
  <si>
    <t>We will use this bank account for the tax payment and also for our fee</t>
  </si>
  <si>
    <t>Bank Name</t>
  </si>
  <si>
    <t>Routing #</t>
  </si>
  <si>
    <t>A/c #</t>
  </si>
  <si>
    <t xml:space="preserve">Please send us the final numbers only. Any changes will result us to redo &amp; will cost you an Extra $250 </t>
  </si>
  <si>
    <t>Operating Expenses</t>
  </si>
  <si>
    <t>Mandatory Questions</t>
  </si>
  <si>
    <t>Automobile and truck expenses</t>
  </si>
  <si>
    <t xml:space="preserve">Did you issue any 1099 </t>
  </si>
  <si>
    <t>Any Change in the Ownership</t>
  </si>
  <si>
    <t>No Change</t>
  </si>
  <si>
    <t># of W2 issued to the Owners</t>
  </si>
  <si>
    <t>S Corp - Form 1120 S</t>
  </si>
  <si>
    <t>Delivery/Postage</t>
  </si>
  <si>
    <t># of W2 issued other than owners</t>
  </si>
  <si>
    <t>LLC - Partnership Form 1065</t>
  </si>
  <si>
    <t>Dues and subscriptions</t>
  </si>
  <si>
    <t>LLC with S Corp Status</t>
  </si>
  <si>
    <t>Insurance (Business)</t>
  </si>
  <si>
    <t>Total sales for the year (Business Income)</t>
  </si>
  <si>
    <t>LLC Single Person Sch C</t>
  </si>
  <si>
    <t>Janitorial/Cleaning</t>
  </si>
  <si>
    <t>1a</t>
  </si>
  <si>
    <t>Gross Receipts or Sales</t>
  </si>
  <si>
    <t>C Corp Form 1120</t>
  </si>
  <si>
    <t>Legal and professional fees</t>
  </si>
  <si>
    <t>1b</t>
  </si>
  <si>
    <t>Returns and Allowances</t>
  </si>
  <si>
    <t>Business Checking</t>
  </si>
  <si>
    <t>Misc. Income ( if any)</t>
  </si>
  <si>
    <t>Business Savings</t>
  </si>
  <si>
    <t>Total Income</t>
  </si>
  <si>
    <t>Personal Savings</t>
  </si>
  <si>
    <t>Parking fees and tolls</t>
  </si>
  <si>
    <t>Personal Checking</t>
  </si>
  <si>
    <t>Payroll Processing Fee</t>
  </si>
  <si>
    <t>Cost of Goods/Labor</t>
  </si>
  <si>
    <t>Small tools and equipment</t>
  </si>
  <si>
    <t>Cost of Labor ( 1099 Misc.  if any)</t>
  </si>
  <si>
    <t>State Income Tax paid for last year</t>
  </si>
  <si>
    <t>Sec of State ( Annual Report)</t>
  </si>
  <si>
    <t>Total Cost  of Labor</t>
  </si>
  <si>
    <t>Software Exp</t>
  </si>
  <si>
    <t>Storage /Server Fees</t>
  </si>
  <si>
    <t xml:space="preserve">Wages, Salary, Payroll Tax  &amp; Retirement Expense
</t>
  </si>
  <si>
    <t>Security Service</t>
  </si>
  <si>
    <t>Officer/Owner Salary on W2</t>
  </si>
  <si>
    <t>Training Exp/Prof Development</t>
  </si>
  <si>
    <t>All Others Salary/Wages on W2</t>
  </si>
  <si>
    <t>Total Other Deductions</t>
  </si>
  <si>
    <t>Telephone  (Land, Cell, Fax)</t>
  </si>
  <si>
    <t>Payroll Tax ( Employer Share)</t>
  </si>
  <si>
    <t>Travel Exp (Flight, Taxi etc.)</t>
  </si>
  <si>
    <t>401K/Sep IRA ( Employer share)</t>
  </si>
  <si>
    <t xml:space="preserve">Cash Analysis </t>
  </si>
  <si>
    <t>401K Officer Share from Paycheck</t>
  </si>
  <si>
    <t>Business Bank Account Balance as of 01/01/2023</t>
  </si>
  <si>
    <t>Website/ hosting Charges</t>
  </si>
  <si>
    <t>Total Payroll/Sep/401K Expense</t>
  </si>
  <si>
    <t>Total Income ( Deposit)</t>
  </si>
  <si>
    <t>All Other Payroll Expense</t>
  </si>
  <si>
    <t>Home Office ( Simplified Option)</t>
  </si>
  <si>
    <t xml:space="preserve">Balance Sheet Details/Cash Analysis </t>
  </si>
  <si>
    <t>Total Expense - Depreciation</t>
  </si>
  <si>
    <t>Net Profit/Loss</t>
  </si>
  <si>
    <t>Total SQ of your home</t>
  </si>
  <si>
    <t>Business Bank Account - 01/01/23</t>
  </si>
  <si>
    <t>Owners' Draw</t>
  </si>
  <si>
    <t>SQ used for the home office</t>
  </si>
  <si>
    <t>Business Bank Account - 12/31/23</t>
  </si>
  <si>
    <t>Loan from Owner</t>
  </si>
  <si>
    <t>Other Exp not listed Above</t>
  </si>
  <si>
    <t>Business Credit Cards/LOC</t>
  </si>
  <si>
    <t>All Other Adjustments ( Cash in/Cash out)</t>
  </si>
  <si>
    <t>Business Car or any loan</t>
  </si>
  <si>
    <t>Business Bank Account Balance as of 12/31/2023</t>
  </si>
  <si>
    <t>Repairs on Business Assets</t>
  </si>
  <si>
    <t>Loan (EIDL Loan) 30 year term)</t>
  </si>
  <si>
    <t>Cash Difference</t>
  </si>
  <si>
    <t>Rent for the office or Equipment's</t>
  </si>
  <si>
    <t>Total Distribution to the Owner</t>
  </si>
  <si>
    <t>License and Permits</t>
  </si>
  <si>
    <t>Loan from Owner to the business</t>
  </si>
  <si>
    <t>Interest on business Loan/Car</t>
  </si>
  <si>
    <t>Estimated</t>
  </si>
  <si>
    <t>Depreciation/New Assets.</t>
  </si>
  <si>
    <t xml:space="preserve">Business State Tax </t>
  </si>
  <si>
    <t>Advertisement</t>
  </si>
  <si>
    <t>Tax on Personal ( IRS)</t>
  </si>
  <si>
    <t>Total Expense</t>
  </si>
  <si>
    <t>Tax on Personal ( State)</t>
  </si>
  <si>
    <t>Total Expected Tax Savings Based on your estimated income @ your tax bracket</t>
  </si>
  <si>
    <t>Any Other Pre Tax Items</t>
  </si>
  <si>
    <t>315 per month</t>
  </si>
  <si>
    <t>Commuter Benefits</t>
  </si>
  <si>
    <t>No Limit</t>
  </si>
  <si>
    <t>Health insurance premiums</t>
  </si>
  <si>
    <t xml:space="preserve"> Pre-Tax Contributions- Medical Flex</t>
  </si>
  <si>
    <t>3500 for 1, 7000 max</t>
  </si>
  <si>
    <t>Pre-Tax Contributions -  Dependent Care</t>
  </si>
  <si>
    <t>Pre-Tax Contributions- HSA Account</t>
  </si>
  <si>
    <t>Above 50 Years- IRA Catch-Up:</t>
  </si>
  <si>
    <t>IRA Contribuions ( Roth/Traditional)</t>
  </si>
  <si>
    <t>Above 50 Years- 401(k) Catch-Up:</t>
  </si>
  <si>
    <t>(401(k), 403(b), 457 plans)</t>
  </si>
  <si>
    <t>Pre-Tax Retirement Contributions</t>
  </si>
  <si>
    <t>@ Tax Savings</t>
  </si>
  <si>
    <t xml:space="preserve">Annual Gross Income </t>
  </si>
  <si>
    <t>Pre-Tax Savings Calculator for Employees-2023</t>
  </si>
  <si>
    <t xml:space="preserve">Net Tax Savings on C2C arrangements </t>
  </si>
  <si>
    <t>Officer Payroll Tax Cost</t>
  </si>
  <si>
    <t xml:space="preserve">Pay Increase on C2C arrangements </t>
  </si>
  <si>
    <t>20 % QBI Tax Savings on Net Income</t>
  </si>
  <si>
    <t>Health insurance premiums ( HRA 105)</t>
  </si>
  <si>
    <t xml:space="preserve"> Depreciation expense /Section 179:</t>
  </si>
  <si>
    <t>Home Office (Simplified Method:)</t>
  </si>
  <si>
    <t>Above 50 Years- 401K Catch-Up:</t>
  </si>
  <si>
    <t>401 K Employer Share/Sep IRA (25%)</t>
  </si>
  <si>
    <t>401K  Employee Share</t>
  </si>
  <si>
    <t>Officer Payroll</t>
  </si>
  <si>
    <t>Net Business Income before the payroll</t>
  </si>
  <si>
    <t>Tax Savings Calculator for S Corp</t>
  </si>
  <si>
    <t>Website/Webhosting</t>
  </si>
  <si>
    <t>Travel Exp (Flight, Taxi etc)</t>
  </si>
  <si>
    <t>Traning Exp/Prof Development</t>
  </si>
  <si>
    <t>Small Tools/Small Office Furniture</t>
  </si>
  <si>
    <t>Seminars &amp; Trade Shows</t>
  </si>
  <si>
    <t>Rent for the office or Eqipments</t>
  </si>
  <si>
    <t>Postage/Delivery Expenses</t>
  </si>
  <si>
    <t>Parking and Toll</t>
  </si>
  <si>
    <t>Office Expense &amp; Printing</t>
  </si>
  <si>
    <t>Meal and Entetainment</t>
  </si>
  <si>
    <t>Lease Payments ( Car, Printer etc)</t>
  </si>
  <si>
    <t>Internet</t>
  </si>
  <si>
    <t>Insurance (Business Related)</t>
  </si>
  <si>
    <t>Dues &amp; Membership</t>
  </si>
  <si>
    <t>Cleaning / Janitorial</t>
  </si>
  <si>
    <t>Bank Service Charges</t>
  </si>
  <si>
    <t>Business Miles</t>
  </si>
  <si>
    <t>OR</t>
  </si>
  <si>
    <t>Accounting Fee</t>
  </si>
  <si>
    <t>Advertising, Sales Exp</t>
  </si>
  <si>
    <t>In order to claim an expense, it must be necessary and reasonable to the business</t>
  </si>
  <si>
    <t>Possible Business Expense</t>
  </si>
  <si>
    <t>22500 Maximum</t>
  </si>
  <si>
    <t>401K/Tax Deduction</t>
  </si>
  <si>
    <t>Net S Corp Income</t>
  </si>
  <si>
    <t>LLC Income/Self Employed</t>
  </si>
  <si>
    <t>Long Term Capital Gain Tax @ 15% or Smaller</t>
  </si>
  <si>
    <t>Self Employment Tax @ 15.3% up to $160,200</t>
  </si>
  <si>
    <t>Income Tax withholding and Estimated Tax Payments ( Total)</t>
  </si>
  <si>
    <t>Information</t>
  </si>
  <si>
    <t>Total Wages from S Corp</t>
  </si>
  <si>
    <t>Other Wages for you/Spouse</t>
  </si>
  <si>
    <t>Depreciation ( If you know)</t>
  </si>
  <si>
    <t>Entity</t>
  </si>
  <si>
    <t>Form</t>
  </si>
  <si>
    <t>Regular Deadline</t>
  </si>
  <si>
    <t>Extension Deadline</t>
  </si>
  <si>
    <t>Notes</t>
  </si>
  <si>
    <t>Sole Proprietorship</t>
  </si>
  <si>
    <t>Schedule C &amp; 1040</t>
  </si>
  <si>
    <t>Use Form 4868</t>
  </si>
  <si>
    <t>Partnership</t>
  </si>
  <si>
    <t>Use Form 7004</t>
  </si>
  <si>
    <t>Multi-member LLC taxed as Partnership</t>
  </si>
  <si>
    <t>S-Corporation</t>
  </si>
  <si>
    <t>1120S</t>
  </si>
  <si>
    <t>C-Corporation</t>
  </si>
  <si>
    <t>Estimated Tax Payments (S &amp; C Corporations)</t>
  </si>
  <si>
    <t>Quarterly (April, June, Sept., Jan.)</t>
  </si>
  <si>
    <t>Pay if expected tax over $500</t>
  </si>
  <si>
    <t>Federal Unemployment Taxes (FUTA)</t>
  </si>
  <si>
    <t>Quarterly (last day after quarter end) or January 31</t>
  </si>
  <si>
    <t>Pay if annual liability over $500</t>
  </si>
  <si>
    <t>Form 941 (Employer's Quarterly Federal Tax Return)</t>
  </si>
  <si>
    <t>Last day of month after quarter end</t>
  </si>
  <si>
    <t>Quarterly filing for wages/employment taxes</t>
  </si>
  <si>
    <t>Form 944 (Annual Employer's Federal Tax Return)</t>
  </si>
  <si>
    <t>Annually if annual liability under $1,000</t>
  </si>
  <si>
    <t>FICA</t>
  </si>
  <si>
    <t>Monthly (15th) or Semiweekly (Wed/Friday)</t>
  </si>
  <si>
    <t>Electronic deposit required</t>
  </si>
  <si>
    <t>W-2s</t>
  </si>
  <si>
    <t>Late penalties ($50-$580 per employee)</t>
  </si>
  <si>
    <t>1099-NEC (Contractors)</t>
  </si>
  <si>
    <t>Penalties similar to W-2</t>
  </si>
  <si>
    <t>Business Tax Deadlines - 2024</t>
  </si>
  <si>
    <t>Annual Reports and Franchise Taxes</t>
  </si>
  <si>
    <t>State</t>
  </si>
  <si>
    <t>Due Date</t>
  </si>
  <si>
    <t>2. Select "Estimated Tax" as the reason for Payment, Then Select: 1040  ES and Tax Period as 2023</t>
  </si>
  <si>
    <t>4.Then Select the tax filing status from your last year tax return</t>
  </si>
  <si>
    <t>5. Your First Name, Last Name , SSN, Date of Birth, Address on the last year tax Return</t>
  </si>
  <si>
    <t xml:space="preserve">6. All the Information Must Match with the last year tax return </t>
  </si>
  <si>
    <t>7. Enter the payment amount.</t>
  </si>
  <si>
    <t>8.Enter your banking information</t>
  </si>
  <si>
    <t>9. Review the information and submit your payment.</t>
  </si>
  <si>
    <t xml:space="preserve">Estimated /Withholding Tax </t>
  </si>
  <si>
    <t xml:space="preserve">3.Tax Year of Verification : Please Select 2022  </t>
  </si>
  <si>
    <t>Annual Report</t>
  </si>
  <si>
    <t>Most states require that you file an annual report to keep company information current with the Secretary of State. Each state has different rules and regulations regarding the frequency and filing location for your annual reports. That's why we compiled a chart containing the annual report due dates in all 50 states.</t>
  </si>
  <si>
    <t>Annual Report Due Dates for All 50 States</t>
  </si>
  <si>
    <t>Find your state below to see the annual report filing due dates specfific to your entity type.</t>
  </si>
  <si>
    <t>Where to File</t>
  </si>
  <si>
    <t>Corp</t>
  </si>
  <si>
    <t>LLC</t>
  </si>
  <si>
    <t>LP</t>
  </si>
  <si>
    <t>LLP</t>
  </si>
  <si>
    <t>AL</t>
  </si>
  <si>
    <t>Department of Revenue</t>
  </si>
  <si>
    <t>Annual</t>
  </si>
  <si>
    <t>2 1/2 Months after Fiscal Year-End</t>
  </si>
  <si>
    <t>AK</t>
  </si>
  <si>
    <t>Secretary of State</t>
  </si>
  <si>
    <t>Biennial</t>
  </si>
  <si>
    <t>None</t>
  </si>
  <si>
    <t>Jan 2 (odd/even years)</t>
  </si>
  <si>
    <t>AR</t>
  </si>
  <si>
    <t>Franchise Tax Report</t>
  </si>
  <si>
    <t>AZ</t>
  </si>
  <si>
    <t>Secretary of State or ACC</t>
  </si>
  <si>
    <t>1/1 - 4/30</t>
  </si>
  <si>
    <t>Anniversary</t>
  </si>
  <si>
    <t>CA</t>
  </si>
  <si>
    <t>CO</t>
  </si>
  <si>
    <t>CT</t>
  </si>
  <si>
    <t>DE</t>
  </si>
  <si>
    <t>Annual (March 1)</t>
  </si>
  <si>
    <t>Annual (June 1)</t>
  </si>
  <si>
    <t>Varies</t>
  </si>
  <si>
    <t>DC</t>
  </si>
  <si>
    <t>Dept. of Consumer and Regulatory Affairs</t>
  </si>
  <si>
    <t>Biennial (April 1)</t>
  </si>
  <si>
    <t>FL</t>
  </si>
  <si>
    <t>GA</t>
  </si>
  <si>
    <t>HI</t>
  </si>
  <si>
    <t>Dept. of Commerce and Consumer Affairs</t>
  </si>
  <si>
    <t>Anniversary End of Quarter</t>
  </si>
  <si>
    <t>ID</t>
  </si>
  <si>
    <t>Biennial 11/30</t>
  </si>
  <si>
    <t>IL</t>
  </si>
  <si>
    <t>IN</t>
  </si>
  <si>
    <t>IA</t>
  </si>
  <si>
    <t>Biennial (even years)</t>
  </si>
  <si>
    <t>Biennial (odd years)</t>
  </si>
  <si>
    <t>KS</t>
  </si>
  <si>
    <t>15th day of 4th month after FYE</t>
  </si>
  <si>
    <t>KY</t>
  </si>
  <si>
    <t>Annual ( June 30)</t>
  </si>
  <si>
    <t>LA</t>
  </si>
  <si>
    <t>ME</t>
  </si>
  <si>
    <t>MD</t>
  </si>
  <si>
    <t>Dept. of Assessment and Taxation</t>
  </si>
  <si>
    <t>MA</t>
  </si>
  <si>
    <t>Annual (within 15 days of FYE)</t>
  </si>
  <si>
    <t>MI</t>
  </si>
  <si>
    <t>Annual (May 15)</t>
  </si>
  <si>
    <t>Annual (February 15)</t>
  </si>
  <si>
    <t>MN</t>
  </si>
  <si>
    <t>MS</t>
  </si>
  <si>
    <t>MO</t>
  </si>
  <si>
    <t>MT</t>
  </si>
  <si>
    <t>Annual (before April 15)</t>
  </si>
  <si>
    <t>Renewal Filing (every 5 years based on anniversary)</t>
  </si>
  <si>
    <t>NE</t>
  </si>
  <si>
    <t>Biennial (March 1 - Even Years)</t>
  </si>
  <si>
    <t>Annual (April 1 - Odd Years)</t>
  </si>
  <si>
    <t>Annual (April 1)</t>
  </si>
  <si>
    <t>NV</t>
  </si>
  <si>
    <t>Annual List</t>
  </si>
  <si>
    <t>NJ</t>
  </si>
  <si>
    <t>15th day after 4th month following FYE Anniversary</t>
  </si>
  <si>
    <t>NM</t>
  </si>
  <si>
    <t>15th day before 3rd month after FYE</t>
  </si>
  <si>
    <t>NY</t>
  </si>
  <si>
    <t>Every 5 Years</t>
  </si>
  <si>
    <t>NC</t>
  </si>
  <si>
    <t>Annual (Anniversary)</t>
  </si>
  <si>
    <t>Annual (April 15)</t>
  </si>
  <si>
    <t>ND</t>
  </si>
  <si>
    <t>Annual (Domestic: Aug 1) (Foreign: May 15)</t>
  </si>
  <si>
    <t>Annual (November 15th)</t>
  </si>
  <si>
    <t>OH</t>
  </si>
  <si>
    <t>Treasurer of State</t>
  </si>
  <si>
    <t>Biennial (July 31)</t>
  </si>
  <si>
    <t>OK</t>
  </si>
  <si>
    <t>State Tax Commission</t>
  </si>
  <si>
    <t>Annual Certificate (Foreign files on anniversary)</t>
  </si>
  <si>
    <t>Annual Certificate</t>
  </si>
  <si>
    <t>PA</t>
  </si>
  <si>
    <t>Decennial</t>
  </si>
  <si>
    <t>RI</t>
  </si>
  <si>
    <t>Annual (Nov 1)</t>
  </si>
  <si>
    <t>SC</t>
  </si>
  <si>
    <t>Department of Revenue or Secretary of State</t>
  </si>
  <si>
    <t>Annual (DOR - 15th day of 3rd month after FYE)</t>
  </si>
  <si>
    <t>Annual Renewal (SOS -Anniversary)</t>
  </si>
  <si>
    <t>SD</t>
  </si>
  <si>
    <t>Annual (first day of the 2nd month following the anniversary)</t>
  </si>
  <si>
    <t>TN</t>
  </si>
  <si>
    <t>First day of the fourth month following FYE</t>
  </si>
  <si>
    <t>TX</t>
  </si>
  <si>
    <t>Franchise Tax Dept.</t>
  </si>
  <si>
    <t>Annual Franchise Tax Report and Public Information Report</t>
  </si>
  <si>
    <t>May 15th</t>
  </si>
  <si>
    <t>UT</t>
  </si>
  <si>
    <t>VT</t>
  </si>
  <si>
    <t>Annual (March 15)</t>
  </si>
  <si>
    <t>VA</t>
  </si>
  <si>
    <t>State Corporation Commission</t>
  </si>
  <si>
    <t>Annual (Sept 1)</t>
  </si>
  <si>
    <t>WA</t>
  </si>
  <si>
    <t>Department of Licensing</t>
  </si>
  <si>
    <t>WV</t>
  </si>
  <si>
    <t>State Tax Commissioner</t>
  </si>
  <si>
    <t>WI</t>
  </si>
  <si>
    <t>Department of Financial Institutions</t>
  </si>
  <si>
    <t>Annual (see below)</t>
  </si>
  <si>
    <t>WY</t>
  </si>
  <si>
    <t>How do I find out the annual report due date for my business?</t>
  </si>
  <si>
    <t>Filing an annual report is required in most states to maintain good standing. Reports can be filed at a predetermined date or at or before the anniversary of the formation of your company. It’s important to know your state’s filing requirements.</t>
  </si>
  <si>
    <t>At My Corporation, we have compiled a chart of the annual report due dates for all 50 states based on the business type. This information can also be found in the Secretary of State registry online. Failure to file an annual report on time can subject your business to suspension or dissolution, as well as penalties and late fees by the state.</t>
  </si>
  <si>
    <t>Can I request an extension for my annual report due date?</t>
  </si>
  <si>
    <t>Each state has its own rules and regulations on filing extensions for annual reports, but not every state may offer an extension. Check the entity that registers your business, such as the Secretary of State office for details on extensions for that state.</t>
  </si>
  <si>
    <t>If there is an extension available, make sure to note the extension filing deadline and eligibility requirements. Some states will only allow extensions for extenuating circumstances and hardships that prevent you from filing on the deadline. Seeking legal advice when considering an extension is also advisable to ensure your company complies will all regulations and policies.</t>
  </si>
  <si>
    <t>What information is required in an annual report?</t>
  </si>
  <si>
    <t>Information on an annual report can vary from state to state, but generally, it is similar for all states. The type of business will determine the complexity of the report. General information required on every report is the name of the business, address of registered agents, business address, the purpose of the business, and name and address of members and directors. In addition, a report may also require the following information:</t>
  </si>
  <si>
    <t>1. Highlight annual activities and performance</t>
  </si>
  <si>
    <t>2. CEO’s letter to the shareholders</t>
  </si>
  <si>
    <t>3. Management’s discussion and analysis (MD&amp;A) which analyzes the company’s performance</t>
  </si>
  <si>
    <t>4. Financial statements</t>
  </si>
  <si>
    <t>5. Supporting notes, photos, and graphics</t>
  </si>
  <si>
    <t>6. Auditor’s report</t>
  </si>
  <si>
    <t>7. Summary of Financial reports</t>
  </si>
  <si>
    <t>What is the penalty for failing to file an annual report?</t>
  </si>
  <si>
    <t>Failing to file an annual report if it’s required by the state where your business is registered, can result in penalties that differ for each state. These penalties vary by state, the type of business, and even the length of the delay. Based on regulations, the business can face the following penalties for failing to file an annual report:</t>
  </si>
  <si>
    <t>1. Late fees, which can vary based on the type of business and length of delay</t>
  </si>
  <si>
    <t>2. Negative impact on your company’s rating and standing</t>
  </si>
  <si>
    <t>3. Suspension or involuntary dissolution of your company</t>
  </si>
  <si>
    <t>4. Restrictions on the ability to apply for funding, permits, resources</t>
  </si>
  <si>
    <t>5. Legal actions</t>
  </si>
  <si>
    <t>Estimated Payment Link and Steps to the IRS (Personal)</t>
  </si>
  <si>
    <t>Business Gift ($25 per person limit)</t>
  </si>
  <si>
    <t>Office Supplies/Expense</t>
  </si>
  <si>
    <t>Utilities (Home office)</t>
  </si>
  <si>
    <t xml:space="preserve">Consulting fees/Other </t>
  </si>
  <si>
    <t>Bank charges</t>
  </si>
  <si>
    <t>Credit card processing fees</t>
  </si>
  <si>
    <t>Business Meals (100%)</t>
  </si>
  <si>
    <t>Business Meals (50%)</t>
  </si>
  <si>
    <t>Business miles</t>
  </si>
  <si>
    <t>Interest/Dividends</t>
  </si>
  <si>
    <t>Net Rental/Other Income</t>
  </si>
  <si>
    <t xml:space="preserve">Traditional IRA </t>
  </si>
  <si>
    <t xml:space="preserve">HSA </t>
  </si>
  <si>
    <t>Any Estimated Payment (IRS)</t>
  </si>
  <si>
    <t>Any Estimated Payments (State)</t>
  </si>
  <si>
    <t>Projected Taxable Income after the IRA/HSA Deductions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</si>
</sst>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164" formatCode="0.0%"/>
    <numFmt numFmtId="165" formatCode="&quot;$&quot;#,##0.00"/>
    <numFmt numFmtId="166" formatCode="0.000"/>
    <numFmt numFmtId="167" formatCode="000\-00\-0000"/>
    <numFmt numFmtId="168" formatCode="m/d/yy;@"/>
    <numFmt numFmtId="169" formatCode="&quot;$&quot;#,##0"/>
    <numFmt numFmtId="170" formatCode="[&lt;=9999999]###\-####;\(###\)\ ###\-####"/>
    <numFmt numFmtId="171" formatCode="&quot;$&quot;#,##0.0_);[Red]\(&quot;$&quot;#,##0.0\)"/>
    <numFmt numFmtId="172" formatCode="&quot;$&quot;#,##0.000_);[Red]\(&quot;$&quot;#,##0.000\)"/>
    <numFmt numFmtId="173" formatCode="&quot;$&quot;#,##0.0000_);[Red]\(&quot;$&quot;#,##0.0000\)"/>
  </numFmts>
  <fonts count="71" x14ac:knownFonts="1">
    <font>
      <sz val="11"/>
      <color theme="1"/>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b/>
      <sz val="18"/>
      <color theme="1"/>
      <name val="Calibri"/>
      <family val="2"/>
      <scheme val="minor"/>
    </font>
    <font>
      <sz val="11"/>
      <color theme="1"/>
      <name val="Arial"/>
      <family val="2"/>
    </font>
    <font>
      <sz val="14"/>
      <color theme="1"/>
      <name val="Calibri"/>
      <family val="2"/>
      <scheme val="minor"/>
    </font>
    <font>
      <sz val="11"/>
      <color theme="1"/>
      <name val="Arial"/>
      <family val="2"/>
    </font>
    <font>
      <sz val="11"/>
      <color theme="0"/>
      <name val="Calibri"/>
      <family val="2"/>
      <scheme val="minor"/>
    </font>
    <font>
      <u/>
      <sz val="11"/>
      <color theme="10"/>
      <name val="Calibri"/>
      <family val="2"/>
      <scheme val="minor"/>
    </font>
    <font>
      <u/>
      <sz val="18"/>
      <color rgb="FF1F1F1F"/>
      <name val="Arial"/>
      <family val="2"/>
    </font>
    <font>
      <u/>
      <sz val="11"/>
      <color theme="1"/>
      <name val="Calibri"/>
      <family val="2"/>
      <scheme val="minor"/>
    </font>
    <font>
      <b/>
      <u/>
      <sz val="11"/>
      <color theme="10"/>
      <name val="Calibri"/>
      <family val="2"/>
      <scheme val="minor"/>
    </font>
    <font>
      <b/>
      <u/>
      <sz val="11"/>
      <color theme="1"/>
      <name val="Calibri"/>
      <family val="2"/>
      <scheme val="minor"/>
    </font>
    <font>
      <b/>
      <sz val="12"/>
      <color theme="1"/>
      <name val="Arial"/>
      <family val="2"/>
    </font>
    <font>
      <sz val="11"/>
      <color rgb="FFFF0000"/>
      <name val="Calibri"/>
      <family val="2"/>
      <scheme val="minor"/>
    </font>
    <font>
      <sz val="11"/>
      <color rgb="FFFF0000"/>
      <name val="Arial"/>
      <family val="2"/>
    </font>
    <font>
      <b/>
      <sz val="11"/>
      <color rgb="FFFF0000"/>
      <name val="Calibri"/>
      <family val="2"/>
      <scheme val="minor"/>
    </font>
    <font>
      <sz val="11"/>
      <color rgb="FFFFFF00"/>
      <name val="Calibri"/>
      <family val="2"/>
      <scheme val="minor"/>
    </font>
    <font>
      <sz val="11"/>
      <name val="Arial"/>
      <family val="2"/>
    </font>
    <font>
      <b/>
      <sz val="11"/>
      <color rgb="FF0070C0"/>
      <name val="Calibri"/>
      <family val="2"/>
      <scheme val="minor"/>
    </font>
    <font>
      <sz val="10"/>
      <name val="Arial"/>
      <family val="2"/>
    </font>
    <font>
      <u/>
      <sz val="20"/>
      <color theme="0"/>
      <name val="Arial"/>
      <family val="2"/>
    </font>
    <font>
      <sz val="10"/>
      <color theme="0" tint="-0.34998626667073579"/>
      <name val="Arial"/>
      <family val="2"/>
    </font>
    <font>
      <sz val="10"/>
      <name val="Arial"/>
      <family val="2"/>
    </font>
    <font>
      <sz val="11"/>
      <color theme="0"/>
      <name val="Arial"/>
      <family val="2"/>
    </font>
    <font>
      <sz val="12"/>
      <name val="Arial"/>
      <family val="2"/>
    </font>
    <font>
      <sz val="10"/>
      <color rgb="FFFF0000"/>
      <name val="Arial"/>
      <family val="2"/>
    </font>
    <font>
      <b/>
      <u/>
      <sz val="10"/>
      <name val="Arial"/>
      <family val="2"/>
    </font>
    <font>
      <sz val="10"/>
      <color rgb="FF0070C0"/>
      <name val="Arial"/>
      <family val="2"/>
    </font>
    <font>
      <u/>
      <sz val="10"/>
      <color theme="10"/>
      <name val="Arial"/>
      <family val="2"/>
    </font>
    <font>
      <sz val="10"/>
      <color theme="0"/>
      <name val="Arial"/>
      <family val="2"/>
    </font>
    <font>
      <sz val="10"/>
      <color theme="1"/>
      <name val="Arial"/>
      <family val="2"/>
    </font>
    <font>
      <i/>
      <sz val="10"/>
      <name val="Arial"/>
      <family val="2"/>
    </font>
    <font>
      <sz val="10"/>
      <color theme="0" tint="-0.249977111117893"/>
      <name val="Arial"/>
      <family val="2"/>
    </font>
    <font>
      <sz val="10"/>
      <color theme="0" tint="-0.14999847407452621"/>
      <name val="Arial"/>
      <family val="2"/>
    </font>
    <font>
      <sz val="22"/>
      <color theme="0"/>
      <name val="Arial"/>
      <family val="2"/>
    </font>
    <font>
      <sz val="12"/>
      <color theme="0"/>
      <name val="Arial"/>
      <family val="2"/>
    </font>
    <font>
      <b/>
      <sz val="10"/>
      <name val="Arial"/>
      <family val="2"/>
    </font>
    <font>
      <b/>
      <sz val="10"/>
      <color theme="1"/>
      <name val="Arial"/>
      <family val="2"/>
    </font>
    <font>
      <b/>
      <sz val="10"/>
      <color rgb="FF0070C0"/>
      <name val="Arial"/>
      <family val="2"/>
    </font>
    <font>
      <i/>
      <sz val="10"/>
      <color rgb="FFFF0000"/>
      <name val="Arial"/>
      <family val="2"/>
    </font>
    <font>
      <i/>
      <sz val="10"/>
      <color theme="0" tint="-0.249977111117893"/>
      <name val="Arial"/>
      <family val="2"/>
    </font>
    <font>
      <b/>
      <sz val="12"/>
      <name val="Arial"/>
      <family val="2"/>
    </font>
    <font>
      <sz val="9"/>
      <name val="Arial"/>
      <family val="2"/>
    </font>
    <font>
      <sz val="10"/>
      <color rgb="FF00B0F0"/>
      <name val="Arial"/>
      <family val="2"/>
    </font>
    <font>
      <b/>
      <sz val="10"/>
      <color rgb="FF00B0F0"/>
      <name val="Arial"/>
      <family val="2"/>
    </font>
    <font>
      <sz val="9"/>
      <color rgb="FFFF0000"/>
      <name val="Arial"/>
      <family val="2"/>
    </font>
    <font>
      <b/>
      <sz val="9"/>
      <color indexed="81"/>
      <name val="Tahoma"/>
      <family val="2"/>
    </font>
    <font>
      <sz val="9"/>
      <color indexed="81"/>
      <name val="Tahoma"/>
      <family val="2"/>
    </font>
    <font>
      <sz val="8"/>
      <color rgb="FF000000"/>
      <name val="Helvetica"/>
      <family val="2"/>
    </font>
    <font>
      <b/>
      <sz val="20"/>
      <color rgb="FFFF0000"/>
      <name val="Calibri"/>
      <family val="2"/>
      <scheme val="minor"/>
    </font>
    <font>
      <b/>
      <sz val="20"/>
      <color theme="1"/>
      <name val="Calibri"/>
      <family val="2"/>
      <scheme val="minor"/>
    </font>
    <font>
      <b/>
      <sz val="11"/>
      <color rgb="FF3F3F76"/>
      <name val="Calibri"/>
      <family val="2"/>
      <scheme val="minor"/>
    </font>
    <font>
      <b/>
      <sz val="11"/>
      <color theme="1"/>
      <name val="Arial"/>
      <family val="2"/>
    </font>
    <font>
      <sz val="10"/>
      <color theme="2" tint="-0.249977111117893"/>
      <name val="Arial"/>
      <family val="2"/>
    </font>
    <font>
      <b/>
      <sz val="9"/>
      <color rgb="FF0070C0"/>
      <name val="Arial"/>
      <family val="2"/>
    </font>
    <font>
      <b/>
      <sz val="20"/>
      <color rgb="FF1F1F1F"/>
      <name val="Arial"/>
      <family val="2"/>
    </font>
    <font>
      <sz val="20"/>
      <color rgb="FF1F1F1F"/>
      <name val="Arial"/>
      <family val="2"/>
    </font>
    <font>
      <sz val="20"/>
      <color rgb="FF1F1F1F"/>
      <name val="Arial"/>
      <family val="2"/>
    </font>
    <font>
      <sz val="20"/>
      <color theme="1"/>
      <name val="Calibri"/>
      <family val="2"/>
      <scheme val="minor"/>
    </font>
    <font>
      <sz val="36"/>
      <color theme="1"/>
      <name val="Calibri"/>
      <family val="2"/>
      <scheme val="minor"/>
    </font>
    <font>
      <b/>
      <sz val="22"/>
      <color theme="1"/>
      <name val="Calibri"/>
      <family val="2"/>
      <scheme val="minor"/>
    </font>
    <font>
      <b/>
      <sz val="16"/>
      <color theme="1"/>
      <name val="Calibri"/>
      <family val="2"/>
      <scheme val="minor"/>
    </font>
    <font>
      <sz val="12"/>
      <color rgb="FF222222"/>
      <name val="Helvetica"/>
      <family val="2"/>
    </font>
    <font>
      <b/>
      <sz val="16.5"/>
      <color rgb="FF222222"/>
      <name val="Arial"/>
      <family val="2"/>
    </font>
    <font>
      <b/>
      <sz val="11"/>
      <color rgb="FFFFFFFF"/>
      <name val="Helvetica"/>
      <family val="2"/>
    </font>
    <font>
      <sz val="11"/>
      <color theme="1"/>
      <name val="Helvetica"/>
      <family val="2"/>
    </font>
    <font>
      <b/>
      <sz val="12"/>
      <color rgb="FF222222"/>
      <name val="Helvetica"/>
      <family val="2"/>
    </font>
    <font>
      <b/>
      <sz val="12"/>
      <color rgb="FF0070C0"/>
      <name val="Helvetica"/>
      <family val="2"/>
    </font>
    <font>
      <sz val="10"/>
      <color theme="3"/>
      <name val="Arial"/>
      <family val="2"/>
    </font>
  </fonts>
  <fills count="31">
    <fill>
      <patternFill patternType="none"/>
    </fill>
    <fill>
      <patternFill patternType="gray125"/>
    </fill>
    <fill>
      <patternFill patternType="solid">
        <fgColor rgb="FFFFCC99"/>
      </patternFill>
    </fill>
    <fill>
      <patternFill patternType="solid">
        <fgColor rgb="FFF2F2F2"/>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0070C0"/>
        <bgColor indexed="64"/>
      </patternFill>
    </fill>
    <fill>
      <patternFill patternType="solid">
        <fgColor theme="0" tint="-0.34998626667073579"/>
        <bgColor indexed="64"/>
      </patternFill>
    </fill>
    <fill>
      <patternFill patternType="solid">
        <fgColor indexed="9"/>
        <bgColor indexed="64"/>
      </patternFill>
    </fill>
    <fill>
      <patternFill patternType="solid">
        <fgColor indexed="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79998168889431442"/>
        <bgColor theme="0"/>
      </patternFill>
    </fill>
    <fill>
      <patternFill patternType="solid">
        <fgColor theme="2"/>
        <bgColor indexed="64"/>
      </patternFill>
    </fill>
    <fill>
      <patternFill patternType="solid">
        <fgColor indexed="24"/>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rgb="FFFFC00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7"/>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37383C"/>
        <bgColor indexed="64"/>
      </patternFill>
    </fill>
    <fill>
      <patternFill patternType="solid">
        <fgColor rgb="FFF7F9FE"/>
        <bgColor indexed="64"/>
      </patternFill>
    </fill>
  </fills>
  <borders count="5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style="thin">
        <color rgb="FF7F7F7F"/>
      </right>
      <top/>
      <bottom style="thin">
        <color auto="1"/>
      </bottom>
      <diagonal/>
    </border>
    <border>
      <left style="thin">
        <color auto="1"/>
      </left>
      <right style="thin">
        <color auto="1"/>
      </right>
      <top style="thin">
        <color auto="1"/>
      </top>
      <bottom style="double">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ck">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top style="double">
        <color indexed="64"/>
      </top>
      <bottom style="thin">
        <color indexed="64"/>
      </bottom>
      <diagonal/>
    </border>
    <border>
      <left style="thin">
        <color indexed="64"/>
      </left>
      <right/>
      <top/>
      <bottom style="thick">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2" borderId="1" applyNumberFormat="0" applyAlignment="0" applyProtection="0"/>
    <xf numFmtId="0" fontId="2" fillId="3" borderId="2" applyNumberFormat="0" applyAlignment="0" applyProtection="0"/>
    <xf numFmtId="0" fontId="9" fillId="0" borderId="0" applyNumberFormat="0" applyFill="0" applyBorder="0" applyAlignment="0" applyProtection="0"/>
    <xf numFmtId="0" fontId="21" fillId="0" borderId="0"/>
    <xf numFmtId="0" fontId="30" fillId="0" borderId="0" applyNumberFormat="0" applyFill="0" applyBorder="0" applyAlignment="0" applyProtection="0"/>
  </cellStyleXfs>
  <cellXfs count="774">
    <xf numFmtId="0" fontId="0" fillId="0" borderId="0" xfId="0"/>
    <xf numFmtId="0" fontId="4" fillId="0" borderId="0" xfId="0" applyFont="1"/>
    <xf numFmtId="0" fontId="5" fillId="0" borderId="3" xfId="0" applyFont="1" applyBorder="1" applyAlignment="1">
      <alignment horizontal="left" vertical="center" wrapText="1" indent="1"/>
    </xf>
    <xf numFmtId="0" fontId="6" fillId="0" borderId="0" xfId="0" applyFont="1"/>
    <xf numFmtId="6" fontId="5" fillId="0" borderId="3" xfId="0" applyNumberFormat="1" applyFont="1" applyBorder="1" applyAlignment="1">
      <alignment horizontal="left" vertical="center" wrapText="1" indent="1"/>
    </xf>
    <xf numFmtId="0" fontId="3" fillId="0" borderId="0" xfId="0" applyFont="1"/>
    <xf numFmtId="0" fontId="5" fillId="0" borderId="4" xfId="0" applyFont="1" applyBorder="1" applyAlignment="1">
      <alignment horizontal="left" vertical="center" wrapText="1" indent="1"/>
    </xf>
    <xf numFmtId="6" fontId="5" fillId="0" borderId="4" xfId="0" applyNumberFormat="1"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6" fontId="5" fillId="0" borderId="5" xfId="0" applyNumberFormat="1" applyFont="1" applyBorder="1" applyAlignment="1">
      <alignment horizontal="left" vertical="center" wrapText="1" indent="1"/>
    </xf>
    <xf numFmtId="0" fontId="7" fillId="5" borderId="6" xfId="0" applyFont="1" applyFill="1" applyBorder="1" applyAlignment="1">
      <alignment horizontal="left" vertical="center" wrapText="1" indent="1"/>
    </xf>
    <xf numFmtId="6" fontId="5" fillId="5" borderId="9" xfId="0" applyNumberFormat="1" applyFont="1" applyFill="1" applyBorder="1" applyAlignment="1">
      <alignment horizontal="left" vertical="center" wrapText="1" indent="1"/>
    </xf>
    <xf numFmtId="0" fontId="7" fillId="0" borderId="0" xfId="0" applyFont="1" applyAlignment="1">
      <alignment horizontal="left" vertical="center" wrapText="1" indent="1"/>
    </xf>
    <xf numFmtId="0" fontId="5" fillId="0" borderId="0" xfId="0" applyFont="1" applyAlignment="1">
      <alignment horizontal="left" vertical="center" wrapText="1" indent="1"/>
    </xf>
    <xf numFmtId="0" fontId="3" fillId="0" borderId="13" xfId="0" applyFont="1" applyBorder="1" applyAlignment="1">
      <alignment horizontal="center"/>
    </xf>
    <xf numFmtId="6" fontId="5" fillId="0" borderId="0" xfId="0" applyNumberFormat="1" applyFont="1" applyAlignment="1">
      <alignment horizontal="left" vertical="center" wrapText="1" indent="1"/>
    </xf>
    <xf numFmtId="3" fontId="0" fillId="0" borderId="0" xfId="0" applyNumberFormat="1"/>
    <xf numFmtId="9" fontId="0" fillId="0" borderId="0" xfId="0" applyNumberFormat="1"/>
    <xf numFmtId="4" fontId="0" fillId="0" borderId="0" xfId="0" applyNumberFormat="1"/>
    <xf numFmtId="0" fontId="0" fillId="0" borderId="11" xfId="0" applyBorder="1" applyAlignment="1">
      <alignment horizontal="left" vertical="center" wrapText="1" indent="1"/>
    </xf>
    <xf numFmtId="8" fontId="0" fillId="0" borderId="12" xfId="0" applyNumberFormat="1" applyBorder="1" applyAlignment="1">
      <alignment horizontal="left" vertical="center" wrapText="1" indent="1"/>
    </xf>
    <xf numFmtId="6" fontId="5" fillId="6" borderId="3" xfId="0" applyNumberFormat="1" applyFont="1" applyFill="1" applyBorder="1" applyAlignment="1">
      <alignment horizontal="left" vertical="center" wrapText="1" indent="1"/>
    </xf>
    <xf numFmtId="0" fontId="0" fillId="0" borderId="0" xfId="0" applyAlignment="1">
      <alignment horizontal="left" vertical="center" wrapText="1" indent="1"/>
    </xf>
    <xf numFmtId="0" fontId="0" fillId="0" borderId="0" xfId="0" applyAlignment="1">
      <alignment vertical="center"/>
    </xf>
    <xf numFmtId="0" fontId="0" fillId="0" borderId="0" xfId="0" applyAlignment="1">
      <alignment horizontal="right" vertical="center"/>
    </xf>
    <xf numFmtId="164" fontId="0" fillId="0" borderId="0" xfId="0" applyNumberFormat="1"/>
    <xf numFmtId="6" fontId="8" fillId="0" borderId="12" xfId="0" applyNumberFormat="1" applyFont="1" applyBorder="1" applyAlignment="1">
      <alignment horizontal="left" vertical="center" wrapText="1" indent="1"/>
    </xf>
    <xf numFmtId="6" fontId="5" fillId="4" borderId="3" xfId="0" applyNumberFormat="1" applyFont="1" applyFill="1" applyBorder="1" applyAlignment="1" applyProtection="1">
      <alignment horizontal="left" vertical="center" wrapText="1" indent="1"/>
      <protection locked="0"/>
    </xf>
    <xf numFmtId="6" fontId="5" fillId="4" borderId="4" xfId="0" applyNumberFormat="1" applyFont="1" applyFill="1" applyBorder="1" applyAlignment="1" applyProtection="1">
      <alignment horizontal="left" vertical="center" wrapText="1" indent="1"/>
      <protection locked="0"/>
    </xf>
    <xf numFmtId="6" fontId="5" fillId="4" borderId="5" xfId="0" applyNumberFormat="1" applyFont="1" applyFill="1" applyBorder="1" applyAlignment="1" applyProtection="1">
      <alignment horizontal="left" vertical="center" wrapText="1" indent="1"/>
      <protection locked="0"/>
    </xf>
    <xf numFmtId="8" fontId="0" fillId="7" borderId="12" xfId="0" applyNumberFormat="1" applyFill="1" applyBorder="1" applyAlignment="1" applyProtection="1">
      <alignment horizontal="left" vertical="center" wrapText="1" indent="1"/>
      <protection locked="0"/>
    </xf>
    <xf numFmtId="6" fontId="5" fillId="8" borderId="3" xfId="0" applyNumberFormat="1" applyFont="1" applyFill="1" applyBorder="1" applyAlignment="1">
      <alignment horizontal="left" vertical="center" wrapText="1" indent="1"/>
    </xf>
    <xf numFmtId="6" fontId="5" fillId="8" borderId="0" xfId="0" applyNumberFormat="1" applyFont="1" applyFill="1" applyAlignment="1">
      <alignment horizontal="left" vertical="center" wrapText="1" indent="1"/>
    </xf>
    <xf numFmtId="0" fontId="5" fillId="8" borderId="0" xfId="0" applyFont="1" applyFill="1" applyAlignment="1">
      <alignment horizontal="right" vertical="center" wrapText="1" indent="1"/>
    </xf>
    <xf numFmtId="0" fontId="0" fillId="8" borderId="0" xfId="0" applyFill="1" applyAlignment="1">
      <alignment horizontal="right" vertical="center"/>
    </xf>
    <xf numFmtId="3" fontId="1" fillId="5" borderId="1" xfId="1" applyNumberFormat="1" applyFill="1" applyAlignment="1" applyProtection="1">
      <alignment horizontal="center"/>
      <protection locked="0"/>
    </xf>
    <xf numFmtId="165" fontId="5" fillId="4" borderId="3" xfId="0" applyNumberFormat="1" applyFont="1" applyFill="1" applyBorder="1" applyAlignment="1" applyProtection="1">
      <alignment horizontal="left" vertical="center" wrapText="1" indent="1"/>
      <protection locked="0"/>
    </xf>
    <xf numFmtId="6" fontId="16" fillId="6" borderId="9" xfId="0" applyNumberFormat="1" applyFont="1" applyFill="1" applyBorder="1" applyAlignment="1">
      <alignment horizontal="left" vertical="center" wrapText="1" indent="1"/>
    </xf>
    <xf numFmtId="0" fontId="3" fillId="0" borderId="0" xfId="0" applyFont="1" applyAlignment="1">
      <alignment horizontal="center"/>
    </xf>
    <xf numFmtId="3" fontId="1" fillId="2" borderId="1" xfId="1" applyNumberFormat="1"/>
    <xf numFmtId="3" fontId="2" fillId="3" borderId="2" xfId="2" applyNumberFormat="1"/>
    <xf numFmtId="164" fontId="2" fillId="3" borderId="2" xfId="2" applyNumberFormat="1"/>
    <xf numFmtId="6" fontId="5" fillId="5" borderId="3" xfId="0" applyNumberFormat="1" applyFont="1" applyFill="1" applyBorder="1" applyAlignment="1">
      <alignment horizontal="left" vertical="center" wrapText="1" indent="1"/>
    </xf>
    <xf numFmtId="164" fontId="3" fillId="5" borderId="3" xfId="0" applyNumberFormat="1" applyFont="1" applyFill="1" applyBorder="1" applyAlignment="1">
      <alignment horizontal="center"/>
    </xf>
    <xf numFmtId="0" fontId="0" fillId="6" borderId="3" xfId="0" applyFill="1" applyBorder="1" applyAlignment="1">
      <alignment horizontal="center"/>
    </xf>
    <xf numFmtId="6" fontId="18" fillId="5" borderId="8" xfId="0" applyNumberFormat="1" applyFont="1" applyFill="1" applyBorder="1" applyAlignment="1">
      <alignment horizontal="left" vertical="center" wrapText="1" indent="1"/>
    </xf>
    <xf numFmtId="6" fontId="19" fillId="9" borderId="3" xfId="0" applyNumberFormat="1" applyFont="1" applyFill="1" applyBorder="1" applyAlignment="1">
      <alignment horizontal="left" vertical="center" wrapText="1" indent="1"/>
    </xf>
    <xf numFmtId="6" fontId="5" fillId="9" borderId="3" xfId="0" applyNumberFormat="1" applyFont="1" applyFill="1" applyBorder="1" applyAlignment="1">
      <alignment horizontal="left" vertical="center" wrapText="1" indent="1"/>
    </xf>
    <xf numFmtId="6" fontId="5" fillId="10" borderId="3" xfId="0" applyNumberFormat="1" applyFont="1" applyFill="1" applyBorder="1" applyAlignment="1" applyProtection="1">
      <alignment horizontal="left" vertical="center" wrapText="1" indent="1"/>
      <protection locked="0"/>
    </xf>
    <xf numFmtId="0" fontId="0" fillId="8" borderId="0" xfId="0" applyFill="1"/>
    <xf numFmtId="0" fontId="3" fillId="8" borderId="0" xfId="0" applyFont="1" applyFill="1"/>
    <xf numFmtId="0" fontId="14" fillId="8" borderId="0" xfId="0" applyFont="1" applyFill="1"/>
    <xf numFmtId="0" fontId="3" fillId="8" borderId="0" xfId="0" applyFont="1" applyFill="1" applyAlignment="1">
      <alignment horizontal="center"/>
    </xf>
    <xf numFmtId="6" fontId="17" fillId="8" borderId="0" xfId="0" applyNumberFormat="1" applyFont="1" applyFill="1"/>
    <xf numFmtId="0" fontId="20" fillId="8" borderId="0" xfId="0" applyFont="1" applyFill="1"/>
    <xf numFmtId="165" fontId="5" fillId="8" borderId="3" xfId="0" applyNumberFormat="1" applyFont="1" applyFill="1" applyBorder="1" applyAlignment="1">
      <alignment horizontal="left" vertical="center" wrapText="1" indent="1"/>
    </xf>
    <xf numFmtId="165" fontId="5" fillId="8" borderId="4" xfId="0" applyNumberFormat="1" applyFont="1" applyFill="1" applyBorder="1" applyAlignment="1">
      <alignment horizontal="left" vertical="center" wrapText="1" indent="1"/>
    </xf>
    <xf numFmtId="165" fontId="5" fillId="8" borderId="5" xfId="0" applyNumberFormat="1" applyFont="1" applyFill="1" applyBorder="1" applyAlignment="1">
      <alignment horizontal="left" vertical="center" wrapText="1" indent="1"/>
    </xf>
    <xf numFmtId="0" fontId="5" fillId="5" borderId="6" xfId="0" applyFont="1" applyFill="1" applyBorder="1" applyAlignment="1">
      <alignment horizontal="left" vertical="center" wrapText="1" indent="1"/>
    </xf>
    <xf numFmtId="0" fontId="21" fillId="8" borderId="0" xfId="4" applyFill="1"/>
    <xf numFmtId="0" fontId="22" fillId="11" borderId="16" xfId="4" applyFont="1" applyFill="1" applyBorder="1" applyAlignment="1">
      <alignment horizontal="center"/>
    </xf>
    <xf numFmtId="0" fontId="22" fillId="11" borderId="17" xfId="4" applyFont="1" applyFill="1" applyBorder="1" applyAlignment="1">
      <alignment horizontal="center"/>
    </xf>
    <xf numFmtId="0" fontId="22" fillId="11" borderId="18" xfId="4" applyFont="1" applyFill="1" applyBorder="1" applyAlignment="1">
      <alignment horizontal="center"/>
    </xf>
    <xf numFmtId="0" fontId="21" fillId="12" borderId="0" xfId="4" applyFill="1"/>
    <xf numFmtId="0" fontId="22" fillId="11" borderId="0" xfId="4" applyFont="1" applyFill="1" applyAlignment="1">
      <alignment horizontal="center"/>
    </xf>
    <xf numFmtId="0" fontId="22" fillId="11" borderId="20" xfId="4" applyFont="1" applyFill="1" applyBorder="1" applyAlignment="1">
      <alignment horizontal="center"/>
    </xf>
    <xf numFmtId="0" fontId="23" fillId="12" borderId="0" xfId="4" applyFont="1" applyFill="1"/>
    <xf numFmtId="0" fontId="24" fillId="12" borderId="0" xfId="4" applyFont="1" applyFill="1"/>
    <xf numFmtId="0" fontId="25" fillId="11" borderId="0" xfId="4" applyFont="1" applyFill="1" applyAlignment="1">
      <alignment horizontal="center" vertical="top" wrapText="1"/>
    </xf>
    <xf numFmtId="0" fontId="25" fillId="11" borderId="20" xfId="4" applyFont="1" applyFill="1" applyBorder="1" applyAlignment="1">
      <alignment horizontal="center" vertical="top" wrapText="1"/>
    </xf>
    <xf numFmtId="0" fontId="25" fillId="8" borderId="19" xfId="4" applyFont="1" applyFill="1" applyBorder="1" applyAlignment="1">
      <alignment horizontal="center" vertical="top" wrapText="1"/>
    </xf>
    <xf numFmtId="0" fontId="25" fillId="8" borderId="0" xfId="4" applyFont="1" applyFill="1" applyAlignment="1">
      <alignment horizontal="center" vertical="top" wrapText="1"/>
    </xf>
    <xf numFmtId="0" fontId="25" fillId="8" borderId="20" xfId="4" applyFont="1" applyFill="1" applyBorder="1" applyAlignment="1">
      <alignment horizontal="center" vertical="top" wrapText="1"/>
    </xf>
    <xf numFmtId="0" fontId="21" fillId="13" borderId="19" xfId="4" applyFill="1" applyBorder="1" applyAlignment="1">
      <alignment horizontal="center" vertical="center"/>
    </xf>
    <xf numFmtId="0" fontId="21" fillId="13" borderId="0" xfId="4" applyFill="1"/>
    <xf numFmtId="0" fontId="21" fillId="0" borderId="20" xfId="4" applyBorder="1"/>
    <xf numFmtId="0" fontId="27" fillId="8" borderId="19" xfId="4" applyFont="1" applyFill="1" applyBorder="1" applyAlignment="1">
      <alignment horizontal="center" vertical="center"/>
    </xf>
    <xf numFmtId="0" fontId="27" fillId="8" borderId="0" xfId="4" applyFont="1" applyFill="1"/>
    <xf numFmtId="0" fontId="27" fillId="8" borderId="20" xfId="4" applyFont="1" applyFill="1" applyBorder="1"/>
    <xf numFmtId="0" fontId="21" fillId="8" borderId="20" xfId="4" applyFill="1" applyBorder="1"/>
    <xf numFmtId="0" fontId="21" fillId="8" borderId="19" xfId="4" applyFill="1" applyBorder="1"/>
    <xf numFmtId="0" fontId="27" fillId="8" borderId="19" xfId="4" applyFont="1" applyFill="1" applyBorder="1"/>
    <xf numFmtId="0" fontId="24" fillId="8" borderId="19" xfId="4" applyFont="1" applyFill="1" applyBorder="1"/>
    <xf numFmtId="49" fontId="21" fillId="9" borderId="0" xfId="4" applyNumberFormat="1" applyFill="1" applyProtection="1">
      <protection locked="0"/>
    </xf>
    <xf numFmtId="49" fontId="27" fillId="5" borderId="0" xfId="4" applyNumberFormat="1" applyFont="1" applyFill="1" applyProtection="1">
      <protection locked="0"/>
    </xf>
    <xf numFmtId="0" fontId="29" fillId="8" borderId="0" xfId="4" applyFont="1" applyFill="1" applyAlignment="1">
      <alignment horizontal="center" vertical="center" wrapText="1"/>
    </xf>
    <xf numFmtId="0" fontId="21" fillId="8" borderId="25" xfId="4" applyFill="1" applyBorder="1"/>
    <xf numFmtId="0" fontId="21" fillId="8" borderId="13" xfId="4" applyFill="1" applyBorder="1"/>
    <xf numFmtId="0" fontId="24" fillId="8" borderId="0" xfId="4" applyFont="1" applyFill="1" applyAlignment="1">
      <alignment horizontal="center"/>
    </xf>
    <xf numFmtId="0" fontId="21" fillId="8" borderId="20" xfId="4" applyFill="1" applyBorder="1" applyAlignment="1">
      <alignment horizontal="center"/>
    </xf>
    <xf numFmtId="4" fontId="27" fillId="8" borderId="0" xfId="4" applyNumberFormat="1" applyFont="1" applyFill="1" applyAlignment="1">
      <alignment horizontal="center"/>
    </xf>
    <xf numFmtId="0" fontId="27" fillId="8" borderId="20" xfId="4" applyFont="1" applyFill="1" applyBorder="1" applyAlignment="1">
      <alignment horizontal="center"/>
    </xf>
    <xf numFmtId="4" fontId="24" fillId="8" borderId="0" xfId="4" applyNumberFormat="1" applyFont="1" applyFill="1"/>
    <xf numFmtId="165" fontId="21" fillId="8" borderId="20" xfId="4" applyNumberFormat="1" applyFill="1" applyBorder="1"/>
    <xf numFmtId="4" fontId="21" fillId="8" borderId="20" xfId="4" applyNumberFormat="1" applyFill="1" applyBorder="1"/>
    <xf numFmtId="0" fontId="31" fillId="8" borderId="19" xfId="4" applyFont="1" applyFill="1" applyBorder="1"/>
    <xf numFmtId="0" fontId="31" fillId="8" borderId="0" xfId="4" applyFont="1" applyFill="1"/>
    <xf numFmtId="4" fontId="31" fillId="8" borderId="0" xfId="4" applyNumberFormat="1" applyFont="1" applyFill="1"/>
    <xf numFmtId="165" fontId="31" fillId="8" borderId="24" xfId="4" applyNumberFormat="1" applyFont="1" applyFill="1" applyBorder="1"/>
    <xf numFmtId="4" fontId="31" fillId="12" borderId="0" xfId="4" applyNumberFormat="1" applyFont="1" applyFill="1"/>
    <xf numFmtId="165" fontId="21" fillId="12" borderId="0" xfId="4" applyNumberFormat="1" applyFill="1"/>
    <xf numFmtId="0" fontId="33" fillId="8" borderId="0" xfId="4" applyFont="1" applyFill="1"/>
    <xf numFmtId="0" fontId="21" fillId="19" borderId="0" xfId="4" applyFill="1"/>
    <xf numFmtId="0" fontId="21" fillId="0" borderId="0" xfId="4"/>
    <xf numFmtId="0" fontId="21" fillId="11" borderId="17" xfId="4" applyFill="1" applyBorder="1" applyAlignment="1">
      <alignment horizontal="center"/>
    </xf>
    <xf numFmtId="0" fontId="27" fillId="12" borderId="0" xfId="4" applyFont="1" applyFill="1"/>
    <xf numFmtId="0" fontId="34" fillId="12" borderId="0" xfId="4" applyFont="1" applyFill="1"/>
    <xf numFmtId="0" fontId="34" fillId="0" borderId="0" xfId="4" applyFont="1"/>
    <xf numFmtId="0" fontId="21" fillId="11" borderId="19" xfId="4" applyFill="1" applyBorder="1" applyAlignment="1">
      <alignment horizontal="center"/>
    </xf>
    <xf numFmtId="0" fontId="21" fillId="11" borderId="0" xfId="4" applyFill="1" applyAlignment="1">
      <alignment horizontal="center"/>
    </xf>
    <xf numFmtId="0" fontId="35" fillId="12" borderId="0" xfId="4" applyFont="1" applyFill="1"/>
    <xf numFmtId="0" fontId="36" fillId="11" borderId="19" xfId="4" applyFont="1" applyFill="1" applyBorder="1" applyAlignment="1">
      <alignment horizontal="center"/>
    </xf>
    <xf numFmtId="0" fontId="36" fillId="11" borderId="0" xfId="4" applyFont="1" applyFill="1" applyAlignment="1">
      <alignment horizontal="center"/>
    </xf>
    <xf numFmtId="0" fontId="21" fillId="13" borderId="20" xfId="4" applyFill="1" applyBorder="1"/>
    <xf numFmtId="49" fontId="23" fillId="12" borderId="0" xfId="4" applyNumberFormat="1" applyFont="1" applyFill="1"/>
    <xf numFmtId="0" fontId="21" fillId="8" borderId="0" xfId="4" applyFill="1" applyAlignment="1">
      <alignment horizontal="center" vertical="center"/>
    </xf>
    <xf numFmtId="0" fontId="24" fillId="8" borderId="0" xfId="4" applyFont="1" applyFill="1"/>
    <xf numFmtId="0" fontId="21" fillId="8" borderId="30" xfId="4" applyFill="1" applyBorder="1"/>
    <xf numFmtId="167" fontId="24" fillId="8" borderId="0" xfId="4" applyNumberFormat="1" applyFont="1" applyFill="1" applyAlignment="1">
      <alignment horizontal="center"/>
    </xf>
    <xf numFmtId="167" fontId="21" fillId="8" borderId="0" xfId="4" applyNumberFormat="1" applyFill="1" applyAlignment="1">
      <alignment horizontal="center"/>
    </xf>
    <xf numFmtId="0" fontId="24" fillId="8" borderId="0" xfId="4" applyFont="1" applyFill="1" applyAlignment="1">
      <alignment horizontal="center" vertical="center"/>
    </xf>
    <xf numFmtId="0" fontId="26" fillId="8" borderId="0" xfId="4" applyFont="1" applyFill="1" applyAlignment="1">
      <alignment horizontal="center" vertical="center"/>
    </xf>
    <xf numFmtId="0" fontId="27" fillId="8" borderId="0" xfId="4" applyFont="1" applyFill="1" applyProtection="1">
      <protection locked="0"/>
    </xf>
    <xf numFmtId="0" fontId="38" fillId="13" borderId="19" xfId="4" applyFont="1" applyFill="1" applyBorder="1" applyAlignment="1">
      <alignment horizontal="center" vertical="center"/>
    </xf>
    <xf numFmtId="0" fontId="21" fillId="0" borderId="38" xfId="4" applyBorder="1" applyAlignment="1">
      <alignment wrapText="1"/>
    </xf>
    <xf numFmtId="0" fontId="38" fillId="8" borderId="0" xfId="4" applyFont="1" applyFill="1" applyAlignment="1">
      <alignment horizontal="center" vertical="center" wrapText="1"/>
    </xf>
    <xf numFmtId="0" fontId="38" fillId="0" borderId="0" xfId="4" applyFont="1" applyAlignment="1">
      <alignment horizontal="center" vertical="center"/>
    </xf>
    <xf numFmtId="170" fontId="24" fillId="8" borderId="11" xfId="4" applyNumberFormat="1" applyFont="1" applyFill="1" applyBorder="1" applyAlignment="1">
      <alignment wrapText="1"/>
    </xf>
    <xf numFmtId="0" fontId="21" fillId="8" borderId="30" xfId="4" applyFill="1" applyBorder="1" applyAlignment="1">
      <alignment wrapText="1"/>
    </xf>
    <xf numFmtId="0" fontId="21" fillId="8" borderId="0" xfId="4" applyFill="1" applyAlignment="1">
      <alignment wrapText="1"/>
    </xf>
    <xf numFmtId="0" fontId="24" fillId="8" borderId="0" xfId="4" applyFont="1" applyFill="1" applyAlignment="1">
      <alignment horizontal="center" vertical="center" wrapText="1"/>
    </xf>
    <xf numFmtId="0" fontId="21" fillId="8" borderId="0" xfId="4" applyFill="1" applyAlignment="1">
      <alignment horizontal="center" vertical="center" wrapText="1"/>
    </xf>
    <xf numFmtId="0" fontId="31" fillId="13" borderId="20" xfId="4" applyFont="1" applyFill="1" applyBorder="1"/>
    <xf numFmtId="0" fontId="38" fillId="8" borderId="0" xfId="4" applyFont="1" applyFill="1" applyAlignment="1">
      <alignment horizontal="center" vertical="center"/>
    </xf>
    <xf numFmtId="0" fontId="24" fillId="8" borderId="30" xfId="4" applyFont="1" applyFill="1" applyBorder="1"/>
    <xf numFmtId="0" fontId="39" fillId="8" borderId="0" xfId="4" applyFont="1" applyFill="1" applyAlignment="1">
      <alignment horizontal="center" vertical="center" wrapText="1"/>
    </xf>
    <xf numFmtId="0" fontId="38" fillId="8" borderId="0" xfId="4" applyFont="1" applyFill="1" applyAlignment="1">
      <alignment vertical="center" wrapText="1"/>
    </xf>
    <xf numFmtId="49" fontId="27" fillId="8" borderId="0" xfId="4" applyNumberFormat="1" applyFont="1" applyFill="1" applyAlignment="1">
      <alignment horizontal="left" vertical="center" wrapText="1"/>
    </xf>
    <xf numFmtId="0" fontId="31" fillId="8" borderId="20" xfId="4" applyFont="1" applyFill="1" applyBorder="1"/>
    <xf numFmtId="0" fontId="27" fillId="8" borderId="19" xfId="4" applyFont="1" applyFill="1" applyBorder="1" applyAlignment="1" applyProtection="1">
      <alignment horizontal="center" vertical="center" wrapText="1"/>
      <protection locked="0"/>
    </xf>
    <xf numFmtId="0" fontId="21" fillId="8" borderId="0" xfId="4" applyFill="1" applyAlignment="1" applyProtection="1">
      <alignment horizontal="center" vertical="center" wrapText="1"/>
      <protection locked="0"/>
    </xf>
    <xf numFmtId="0" fontId="21" fillId="8" borderId="13" xfId="4" applyFill="1" applyBorder="1" applyAlignment="1" applyProtection="1">
      <alignment horizontal="center" vertical="center" wrapText="1"/>
      <protection locked="0"/>
    </xf>
    <xf numFmtId="0" fontId="27" fillId="8" borderId="0" xfId="4" applyFont="1" applyFill="1" applyAlignment="1">
      <alignment wrapText="1"/>
    </xf>
    <xf numFmtId="0" fontId="21" fillId="8" borderId="20" xfId="4" applyFill="1" applyBorder="1" applyAlignment="1">
      <alignment wrapText="1"/>
    </xf>
    <xf numFmtId="0" fontId="33" fillId="13" borderId="19" xfId="4" applyFont="1" applyFill="1" applyBorder="1"/>
    <xf numFmtId="0" fontId="41" fillId="13" borderId="0" xfId="4" applyFont="1" applyFill="1"/>
    <xf numFmtId="0" fontId="33" fillId="13" borderId="20" xfId="4" applyFont="1" applyFill="1" applyBorder="1"/>
    <xf numFmtId="0" fontId="33" fillId="12" borderId="0" xfId="4" applyFont="1" applyFill="1"/>
    <xf numFmtId="0" fontId="42" fillId="12" borderId="0" xfId="4" applyFont="1" applyFill="1"/>
    <xf numFmtId="0" fontId="42" fillId="0" borderId="0" xfId="4" applyFont="1"/>
    <xf numFmtId="0" fontId="33" fillId="0" borderId="0" xfId="4" applyFont="1"/>
    <xf numFmtId="0" fontId="24" fillId="13" borderId="0" xfId="4" applyFont="1" applyFill="1"/>
    <xf numFmtId="0" fontId="24" fillId="8" borderId="20" xfId="4" applyFont="1" applyFill="1" applyBorder="1" applyAlignment="1">
      <alignment horizontal="center"/>
    </xf>
    <xf numFmtId="0" fontId="21" fillId="13" borderId="13" xfId="4" applyFill="1" applyBorder="1"/>
    <xf numFmtId="0" fontId="38" fillId="13" borderId="33" xfId="4" applyFont="1" applyFill="1" applyBorder="1"/>
    <xf numFmtId="0" fontId="38" fillId="8" borderId="13" xfId="4" applyFont="1" applyFill="1" applyBorder="1"/>
    <xf numFmtId="0" fontId="38" fillId="13" borderId="26" xfId="4" applyFont="1" applyFill="1" applyBorder="1"/>
    <xf numFmtId="0" fontId="37" fillId="0" borderId="0" xfId="4" applyFont="1"/>
    <xf numFmtId="0" fontId="37" fillId="8" borderId="20" xfId="4" applyFont="1" applyFill="1" applyBorder="1"/>
    <xf numFmtId="0" fontId="31" fillId="8" borderId="38" xfId="4" applyFont="1" applyFill="1" applyBorder="1"/>
    <xf numFmtId="165" fontId="23" fillId="12" borderId="0" xfId="4" applyNumberFormat="1" applyFont="1" applyFill="1"/>
    <xf numFmtId="0" fontId="21" fillId="8" borderId="38" xfId="4" applyFill="1" applyBorder="1"/>
    <xf numFmtId="0" fontId="21" fillId="8" borderId="40" xfId="4" applyFill="1" applyBorder="1"/>
    <xf numFmtId="0" fontId="21" fillId="5" borderId="0" xfId="4" applyFill="1"/>
    <xf numFmtId="0" fontId="21" fillId="8" borderId="0" xfId="4" applyFill="1" applyAlignment="1">
      <alignment horizontal="center"/>
    </xf>
    <xf numFmtId="0" fontId="21" fillId="20" borderId="0" xfId="4" applyFill="1"/>
    <xf numFmtId="0" fontId="21" fillId="13" borderId="22" xfId="4" applyFill="1" applyBorder="1"/>
    <xf numFmtId="0" fontId="21" fillId="13" borderId="23" xfId="4" applyFill="1" applyBorder="1"/>
    <xf numFmtId="0" fontId="0" fillId="8" borderId="0" xfId="0" applyFill="1" applyAlignment="1">
      <alignment horizontal="center"/>
    </xf>
    <xf numFmtId="165" fontId="0" fillId="8" borderId="0" xfId="0" applyNumberFormat="1" applyFill="1" applyAlignment="1">
      <alignment horizontal="center" wrapText="1"/>
    </xf>
    <xf numFmtId="165" fontId="0" fillId="8" borderId="0" xfId="0" applyNumberFormat="1" applyFill="1" applyAlignment="1">
      <alignment wrapText="1"/>
    </xf>
    <xf numFmtId="0" fontId="0" fillId="8" borderId="0" xfId="0" applyFill="1" applyAlignment="1">
      <alignment wrapText="1"/>
    </xf>
    <xf numFmtId="0" fontId="50" fillId="8" borderId="0" xfId="0" applyFont="1" applyFill="1"/>
    <xf numFmtId="0" fontId="8" fillId="8" borderId="0" xfId="0" applyFont="1" applyFill="1"/>
    <xf numFmtId="0" fontId="24" fillId="13" borderId="27" xfId="0" applyFont="1" applyFill="1" applyBorder="1"/>
    <xf numFmtId="0" fontId="0" fillId="13" borderId="11" xfId="0" applyFill="1" applyBorder="1"/>
    <xf numFmtId="8" fontId="8" fillId="0" borderId="11" xfId="0" applyNumberFormat="1" applyFont="1" applyBorder="1" applyAlignment="1">
      <alignment horizontal="left" vertical="center" wrapText="1" indent="1"/>
    </xf>
    <xf numFmtId="8" fontId="5" fillId="5" borderId="9" xfId="0" applyNumberFormat="1" applyFont="1" applyFill="1" applyBorder="1" applyAlignment="1">
      <alignment horizontal="left" vertical="center" wrapText="1" indent="1"/>
    </xf>
    <xf numFmtId="171" fontId="8" fillId="0" borderId="12" xfId="0" applyNumberFormat="1" applyFont="1" applyBorder="1" applyAlignment="1">
      <alignment horizontal="left" vertical="center" wrapText="1" indent="1"/>
    </xf>
    <xf numFmtId="8" fontId="0" fillId="7" borderId="12" xfId="0" applyNumberFormat="1" applyFill="1" applyBorder="1" applyAlignment="1">
      <alignment horizontal="left" vertical="center" wrapText="1" indent="1"/>
    </xf>
    <xf numFmtId="6" fontId="54" fillId="5" borderId="3" xfId="0" applyNumberFormat="1" applyFont="1" applyFill="1" applyBorder="1" applyAlignment="1">
      <alignment horizontal="left" vertical="center" wrapText="1" indent="1"/>
    </xf>
    <xf numFmtId="165" fontId="27" fillId="12" borderId="0" xfId="4" applyNumberFormat="1" applyFont="1" applyFill="1"/>
    <xf numFmtId="0" fontId="55" fillId="12" borderId="0" xfId="4" applyFont="1" applyFill="1"/>
    <xf numFmtId="165" fontId="55" fillId="12" borderId="0" xfId="4" applyNumberFormat="1" applyFont="1" applyFill="1"/>
    <xf numFmtId="165" fontId="0" fillId="8" borderId="0" xfId="0" applyNumberFormat="1" applyFill="1"/>
    <xf numFmtId="172" fontId="8" fillId="0" borderId="11" xfId="0" applyNumberFormat="1" applyFont="1" applyBorder="1" applyAlignment="1">
      <alignment horizontal="left" vertical="center" wrapText="1" indent="1"/>
    </xf>
    <xf numFmtId="0" fontId="8" fillId="0" borderId="11" xfId="0" applyFont="1" applyBorder="1" applyAlignment="1">
      <alignment horizontal="left" vertical="center" wrapText="1" indent="1"/>
    </xf>
    <xf numFmtId="0" fontId="0" fillId="12" borderId="0" xfId="0" applyFill="1"/>
    <xf numFmtId="0" fontId="52" fillId="8" borderId="0" xfId="0" applyFont="1" applyFill="1"/>
    <xf numFmtId="0" fontId="60" fillId="8" borderId="0" xfId="0" applyFont="1" applyFill="1"/>
    <xf numFmtId="0" fontId="57" fillId="5" borderId="3" xfId="0" applyFont="1" applyFill="1" applyBorder="1" applyAlignment="1">
      <alignment horizontal="left" vertical="center" wrapText="1"/>
    </xf>
    <xf numFmtId="0" fontId="58" fillId="7" borderId="3" xfId="0" applyFont="1" applyFill="1" applyBorder="1" applyAlignment="1">
      <alignment horizontal="left" vertical="center" wrapText="1" indent="1"/>
    </xf>
    <xf numFmtId="0" fontId="59" fillId="7" borderId="3" xfId="0" applyFont="1" applyFill="1" applyBorder="1" applyAlignment="1">
      <alignment horizontal="left" vertical="center" wrapText="1" indent="1"/>
    </xf>
    <xf numFmtId="15" fontId="59" fillId="7" borderId="3" xfId="0" applyNumberFormat="1" applyFont="1" applyFill="1" applyBorder="1" applyAlignment="1">
      <alignment horizontal="left" vertical="center" wrapText="1" indent="1"/>
    </xf>
    <xf numFmtId="0" fontId="58" fillId="6" borderId="3" xfId="0" applyFont="1" applyFill="1" applyBorder="1" applyAlignment="1">
      <alignment horizontal="left" vertical="center" wrapText="1" indent="1"/>
    </xf>
    <xf numFmtId="0" fontId="59" fillId="6" borderId="3" xfId="0" applyFont="1" applyFill="1" applyBorder="1" applyAlignment="1">
      <alignment horizontal="left" vertical="center" wrapText="1" indent="1"/>
    </xf>
    <xf numFmtId="0" fontId="58" fillId="26" borderId="3" xfId="0" applyFont="1" applyFill="1" applyBorder="1" applyAlignment="1">
      <alignment horizontal="left" vertical="center" wrapText="1" indent="1"/>
    </xf>
    <xf numFmtId="0" fontId="59" fillId="26" borderId="3" xfId="0" applyFont="1" applyFill="1" applyBorder="1" applyAlignment="1">
      <alignment horizontal="left" vertical="center" wrapText="1" indent="1"/>
    </xf>
    <xf numFmtId="0" fontId="58" fillId="27" borderId="3" xfId="0" applyFont="1" applyFill="1" applyBorder="1" applyAlignment="1">
      <alignment horizontal="left" vertical="center" wrapText="1" indent="1"/>
    </xf>
    <xf numFmtId="0" fontId="59" fillId="27" borderId="3" xfId="0" applyFont="1" applyFill="1" applyBorder="1" applyAlignment="1">
      <alignment horizontal="left" vertical="center" wrapText="1" indent="1"/>
    </xf>
    <xf numFmtId="0" fontId="58" fillId="20" borderId="3" xfId="0" applyFont="1" applyFill="1" applyBorder="1" applyAlignment="1">
      <alignment horizontal="left" vertical="center" wrapText="1" indent="1"/>
    </xf>
    <xf numFmtId="0" fontId="59" fillId="20" borderId="3" xfId="0" applyFont="1" applyFill="1" applyBorder="1" applyAlignment="1">
      <alignment horizontal="left" vertical="center" wrapText="1" indent="1"/>
    </xf>
    <xf numFmtId="15" fontId="59" fillId="20" borderId="3" xfId="0" applyNumberFormat="1" applyFont="1" applyFill="1" applyBorder="1" applyAlignment="1">
      <alignment horizontal="left" vertical="center" wrapText="1" indent="1"/>
    </xf>
    <xf numFmtId="0" fontId="58" fillId="28" borderId="3" xfId="0" applyFont="1" applyFill="1" applyBorder="1" applyAlignment="1">
      <alignment horizontal="left" vertical="center" wrapText="1" indent="1"/>
    </xf>
    <xf numFmtId="0" fontId="59" fillId="28" borderId="3" xfId="0" applyFont="1" applyFill="1" applyBorder="1" applyAlignment="1">
      <alignment horizontal="left" vertical="center" wrapText="1" indent="1"/>
    </xf>
    <xf numFmtId="0" fontId="58" fillId="5" borderId="3" xfId="0" applyFont="1" applyFill="1" applyBorder="1" applyAlignment="1">
      <alignment horizontal="left" vertical="center" wrapText="1" indent="1"/>
    </xf>
    <xf numFmtId="0" fontId="59" fillId="5" borderId="3" xfId="0" applyFont="1" applyFill="1" applyBorder="1" applyAlignment="1">
      <alignment horizontal="left" vertical="center" wrapText="1" indent="1"/>
    </xf>
    <xf numFmtId="15" fontId="59" fillId="5" borderId="3" xfId="0" applyNumberFormat="1" applyFont="1" applyFill="1" applyBorder="1" applyAlignment="1">
      <alignment horizontal="left" vertical="center" wrapText="1" indent="1"/>
    </xf>
    <xf numFmtId="164" fontId="8" fillId="8" borderId="0" xfId="0" applyNumberFormat="1" applyFont="1" applyFill="1"/>
    <xf numFmtId="0" fontId="64" fillId="0" borderId="0" xfId="0" applyFont="1" applyAlignment="1">
      <alignment vertical="center" wrapText="1"/>
    </xf>
    <xf numFmtId="0" fontId="67" fillId="0" borderId="51" xfId="0" applyFont="1" applyBorder="1" applyAlignment="1">
      <alignment vertical="top" wrapText="1"/>
    </xf>
    <xf numFmtId="0" fontId="66" fillId="29" borderId="51" xfId="0" applyFont="1" applyFill="1" applyBorder="1" applyAlignment="1">
      <alignment horizontal="left" wrapText="1"/>
    </xf>
    <xf numFmtId="0" fontId="67" fillId="30" borderId="51" xfId="0" applyFont="1" applyFill="1" applyBorder="1" applyAlignment="1">
      <alignment vertical="top" wrapText="1"/>
    </xf>
    <xf numFmtId="16" fontId="67" fillId="30" borderId="51" xfId="0" applyNumberFormat="1" applyFont="1" applyFill="1" applyBorder="1" applyAlignment="1">
      <alignment vertical="top" wrapText="1"/>
    </xf>
    <xf numFmtId="16" fontId="67" fillId="0" borderId="51" xfId="0" applyNumberFormat="1" applyFont="1" applyBorder="1" applyAlignment="1">
      <alignment vertical="top" wrapText="1"/>
    </xf>
    <xf numFmtId="0" fontId="64" fillId="8" borderId="0" xfId="0" applyFont="1" applyFill="1" applyAlignment="1">
      <alignment vertical="center" wrapText="1"/>
    </xf>
    <xf numFmtId="0" fontId="63" fillId="8" borderId="0" xfId="0" applyFont="1" applyFill="1" applyAlignment="1">
      <alignment horizontal="center" wrapText="1"/>
    </xf>
    <xf numFmtId="0" fontId="62" fillId="8" borderId="0" xfId="0" applyFont="1" applyFill="1" applyAlignment="1">
      <alignment horizontal="center"/>
    </xf>
    <xf numFmtId="0" fontId="67" fillId="5" borderId="51" xfId="0" applyFont="1" applyFill="1" applyBorder="1" applyAlignment="1">
      <alignment vertical="top" wrapText="1"/>
    </xf>
    <xf numFmtId="16" fontId="67" fillId="5" borderId="51" xfId="0" applyNumberFormat="1" applyFont="1" applyFill="1" applyBorder="1" applyAlignment="1">
      <alignment vertical="top" wrapText="1"/>
    </xf>
    <xf numFmtId="173" fontId="8" fillId="0" borderId="0" xfId="0" applyNumberFormat="1" applyFont="1" applyAlignment="1">
      <alignment horizontal="left" vertical="center" wrapText="1" indent="1"/>
    </xf>
    <xf numFmtId="4" fontId="0" fillId="8" borderId="0" xfId="0" applyNumberFormat="1" applyFill="1"/>
    <xf numFmtId="0" fontId="3" fillId="8" borderId="13" xfId="0" applyFont="1" applyFill="1" applyBorder="1" applyAlignment="1">
      <alignment horizontal="center"/>
    </xf>
    <xf numFmtId="3" fontId="0" fillId="8" borderId="0" xfId="0" applyNumberFormat="1" applyFill="1"/>
    <xf numFmtId="9" fontId="0" fillId="8" borderId="0" xfId="0" applyNumberFormat="1" applyFill="1"/>
    <xf numFmtId="164" fontId="0" fillId="8" borderId="0" xfId="0" applyNumberFormat="1" applyFill="1"/>
    <xf numFmtId="0" fontId="27" fillId="13" borderId="0" xfId="4" applyFont="1" applyFill="1"/>
    <xf numFmtId="0" fontId="70" fillId="9" borderId="0" xfId="4" applyFont="1" applyFill="1"/>
    <xf numFmtId="165" fontId="31" fillId="13" borderId="0" xfId="4" applyNumberFormat="1" applyFont="1" applyFill="1"/>
    <xf numFmtId="4" fontId="31" fillId="8" borderId="20" xfId="4" applyNumberFormat="1" applyFont="1" applyFill="1" applyBorder="1"/>
    <xf numFmtId="3" fontId="53" fillId="24" borderId="1" xfId="1" applyNumberFormat="1" applyFont="1" applyFill="1" applyAlignment="1" applyProtection="1">
      <alignment horizontal="center"/>
      <protection locked="0"/>
    </xf>
    <xf numFmtId="165" fontId="5" fillId="24" borderId="3" xfId="0" applyNumberFormat="1" applyFont="1" applyFill="1" applyBorder="1" applyAlignment="1">
      <alignment horizontal="left" vertical="center" wrapText="1" indent="1"/>
    </xf>
    <xf numFmtId="6" fontId="5" fillId="6" borderId="3" xfId="0" applyNumberFormat="1" applyFont="1" applyFill="1" applyBorder="1" applyAlignment="1" applyProtection="1">
      <alignment horizontal="left" vertical="center" wrapText="1" indent="1"/>
      <protection locked="0"/>
    </xf>
    <xf numFmtId="6" fontId="5" fillId="6" borderId="4" xfId="0" applyNumberFormat="1" applyFont="1" applyFill="1" applyBorder="1" applyAlignment="1" applyProtection="1">
      <alignment horizontal="left" vertical="center" wrapText="1" indent="1"/>
      <protection locked="0"/>
    </xf>
    <xf numFmtId="6" fontId="5" fillId="6" borderId="5" xfId="0" applyNumberFormat="1" applyFont="1" applyFill="1" applyBorder="1" applyAlignment="1" applyProtection="1">
      <alignment horizontal="left" vertical="center" wrapText="1" indent="1"/>
      <protection locked="0"/>
    </xf>
    <xf numFmtId="0" fontId="22" fillId="11" borderId="16" xfId="4" applyFont="1" applyFill="1" applyBorder="1" applyAlignment="1">
      <alignment horizontal="center"/>
    </xf>
    <xf numFmtId="0" fontId="22" fillId="11" borderId="17" xfId="4" applyFont="1" applyFill="1" applyBorder="1" applyAlignment="1">
      <alignment horizontal="center"/>
    </xf>
    <xf numFmtId="0" fontId="22" fillId="11" borderId="18" xfId="4" applyFont="1" applyFill="1" applyBorder="1" applyAlignment="1">
      <alignment horizontal="center"/>
    </xf>
    <xf numFmtId="0" fontId="22" fillId="11" borderId="19" xfId="4" applyFont="1" applyFill="1" applyBorder="1" applyAlignment="1">
      <alignment horizontal="center"/>
    </xf>
    <xf numFmtId="0" fontId="22" fillId="11" borderId="0" xfId="4" applyFont="1" applyFill="1" applyAlignment="1">
      <alignment horizontal="center"/>
    </xf>
    <xf numFmtId="0" fontId="22" fillId="11" borderId="20" xfId="4" applyFont="1" applyFill="1" applyBorder="1" applyAlignment="1">
      <alignment horizontal="center"/>
    </xf>
    <xf numFmtId="0" fontId="25" fillId="11" borderId="19" xfId="4" applyFont="1" applyFill="1" applyBorder="1" applyAlignment="1">
      <alignment horizontal="center" vertical="top" wrapText="1"/>
    </xf>
    <xf numFmtId="0" fontId="25" fillId="11" borderId="0" xfId="4" applyFont="1" applyFill="1" applyAlignment="1">
      <alignment horizontal="center" vertical="top" wrapText="1"/>
    </xf>
    <xf numFmtId="0" fontId="25" fillId="11" borderId="20" xfId="4" applyFont="1" applyFill="1" applyBorder="1" applyAlignment="1">
      <alignment horizontal="center" vertical="top" wrapText="1"/>
    </xf>
    <xf numFmtId="166" fontId="23" fillId="12" borderId="0" xfId="4" applyNumberFormat="1" applyFont="1" applyFill="1" applyAlignment="1">
      <alignment horizontal="right" wrapText="1"/>
    </xf>
    <xf numFmtId="166" fontId="23" fillId="12" borderId="0" xfId="4" applyNumberFormat="1" applyFont="1" applyFill="1" applyAlignment="1">
      <alignment wrapText="1"/>
    </xf>
    <xf numFmtId="0" fontId="27" fillId="5" borderId="22" xfId="4" applyFont="1" applyFill="1" applyBorder="1" applyAlignment="1">
      <alignment horizontal="center" vertical="justify" wrapText="1"/>
    </xf>
    <xf numFmtId="0" fontId="21" fillId="5" borderId="23" xfId="4" applyFill="1" applyBorder="1" applyAlignment="1">
      <alignment horizontal="center" vertical="justify" wrapText="1"/>
    </xf>
    <xf numFmtId="0" fontId="21" fillId="5" borderId="24" xfId="4" applyFill="1" applyBorder="1" applyAlignment="1">
      <alignment horizontal="center" vertical="justify" wrapText="1"/>
    </xf>
    <xf numFmtId="0" fontId="28" fillId="5" borderId="25" xfId="4" applyFont="1" applyFill="1" applyBorder="1" applyAlignment="1">
      <alignment horizontal="center" wrapText="1"/>
    </xf>
    <xf numFmtId="0" fontId="28" fillId="5" borderId="13" xfId="4" applyFont="1" applyFill="1" applyBorder="1" applyAlignment="1">
      <alignment horizontal="center" wrapText="1"/>
    </xf>
    <xf numFmtId="0" fontId="28" fillId="5" borderId="26" xfId="4" applyFont="1" applyFill="1" applyBorder="1" applyAlignment="1">
      <alignment horizontal="center" wrapText="1"/>
    </xf>
    <xf numFmtId="0" fontId="27" fillId="8" borderId="13" xfId="4" applyFont="1" applyFill="1" applyBorder="1" applyAlignment="1">
      <alignment horizontal="center" vertical="center" wrapText="1"/>
    </xf>
    <xf numFmtId="0" fontId="27" fillId="0" borderId="13" xfId="4" applyFont="1" applyBorder="1" applyAlignment="1">
      <alignment horizontal="center" vertical="center" wrapText="1"/>
    </xf>
    <xf numFmtId="0" fontId="21" fillId="13" borderId="19" xfId="4" applyFill="1" applyBorder="1" applyAlignment="1">
      <alignment horizontal="center" vertical="center"/>
    </xf>
    <xf numFmtId="0" fontId="21" fillId="0" borderId="21" xfId="4" applyBorder="1" applyAlignment="1">
      <alignment horizontal="center" vertical="center"/>
    </xf>
    <xf numFmtId="0" fontId="24" fillId="9" borderId="10" xfId="4" applyFont="1" applyFill="1" applyBorder="1"/>
    <xf numFmtId="0" fontId="21" fillId="9" borderId="11" xfId="4" applyFill="1" applyBorder="1"/>
    <xf numFmtId="0" fontId="21" fillId="9" borderId="12" xfId="4" applyFill="1" applyBorder="1"/>
    <xf numFmtId="0" fontId="21" fillId="9" borderId="10" xfId="4" applyFill="1" applyBorder="1" applyAlignment="1">
      <alignment horizontal="center"/>
    </xf>
    <xf numFmtId="0" fontId="21" fillId="9" borderId="11" xfId="4" applyFill="1" applyBorder="1" applyAlignment="1">
      <alignment horizontal="center"/>
    </xf>
    <xf numFmtId="0" fontId="21" fillId="9" borderId="12" xfId="4" applyFill="1" applyBorder="1" applyAlignment="1">
      <alignment horizontal="center"/>
    </xf>
    <xf numFmtId="0" fontId="26" fillId="14" borderId="10" xfId="4" applyFont="1" applyFill="1" applyBorder="1" applyAlignment="1">
      <alignment horizontal="center" vertical="center"/>
    </xf>
    <xf numFmtId="0" fontId="26" fillId="14" borderId="12" xfId="4" applyFont="1" applyFill="1" applyBorder="1" applyAlignment="1">
      <alignment horizontal="center" vertical="center"/>
    </xf>
    <xf numFmtId="0" fontId="27" fillId="5" borderId="16" xfId="4" applyFont="1" applyFill="1" applyBorder="1" applyAlignment="1">
      <alignment horizontal="center" vertical="justify" wrapText="1"/>
    </xf>
    <xf numFmtId="0" fontId="21" fillId="5" borderId="17" xfId="4" applyFill="1" applyBorder="1" applyAlignment="1">
      <alignment horizontal="center" vertical="justify" wrapText="1"/>
    </xf>
    <xf numFmtId="0" fontId="21" fillId="5" borderId="18" xfId="4" applyFill="1" applyBorder="1" applyAlignment="1">
      <alignment horizontal="center" vertical="justify" wrapText="1"/>
    </xf>
    <xf numFmtId="0" fontId="27" fillId="5" borderId="19" xfId="4" applyFont="1" applyFill="1" applyBorder="1" applyAlignment="1">
      <alignment horizontal="center" vertical="justify" wrapText="1"/>
    </xf>
    <xf numFmtId="0" fontId="21" fillId="5" borderId="0" xfId="4" applyFill="1" applyAlignment="1">
      <alignment horizontal="center" vertical="justify" wrapText="1"/>
    </xf>
    <xf numFmtId="0" fontId="21" fillId="5" borderId="20" xfId="4" applyFill="1" applyBorder="1" applyAlignment="1">
      <alignment horizontal="center" vertical="justify" wrapText="1"/>
    </xf>
    <xf numFmtId="49" fontId="24" fillId="9" borderId="10" xfId="4" applyNumberFormat="1" applyFont="1" applyFill="1" applyBorder="1" applyAlignment="1" applyProtection="1">
      <alignment horizontal="left" wrapText="1"/>
      <protection locked="0"/>
    </xf>
    <xf numFmtId="49" fontId="21" fillId="9" borderId="11" xfId="4" applyNumberFormat="1" applyFill="1" applyBorder="1" applyAlignment="1" applyProtection="1">
      <alignment horizontal="left" wrapText="1"/>
      <protection locked="0"/>
    </xf>
    <xf numFmtId="49" fontId="21" fillId="9" borderId="12" xfId="4" applyNumberFormat="1" applyFill="1" applyBorder="1" applyAlignment="1" applyProtection="1">
      <alignment horizontal="left" wrapText="1"/>
      <protection locked="0"/>
    </xf>
    <xf numFmtId="49" fontId="24" fillId="9" borderId="10" xfId="4" applyNumberFormat="1" applyFont="1" applyFill="1" applyBorder="1" applyAlignment="1" applyProtection="1">
      <alignment horizontal="left" vertical="center" wrapText="1"/>
      <protection locked="0"/>
    </xf>
    <xf numFmtId="49" fontId="21" fillId="9" borderId="11" xfId="4" applyNumberFormat="1" applyFill="1" applyBorder="1" applyAlignment="1" applyProtection="1">
      <alignment horizontal="left" vertical="center" wrapText="1"/>
      <protection locked="0"/>
    </xf>
    <xf numFmtId="49" fontId="21" fillId="9" borderId="12" xfId="4" applyNumberFormat="1" applyFill="1" applyBorder="1" applyAlignment="1" applyProtection="1">
      <alignment horizontal="left" vertical="center" wrapText="1"/>
      <protection locked="0"/>
    </xf>
    <xf numFmtId="167" fontId="21" fillId="9" borderId="10" xfId="4" applyNumberFormat="1" applyFill="1" applyBorder="1" applyAlignment="1" applyProtection="1">
      <alignment horizontal="center" vertical="center"/>
      <protection locked="0"/>
    </xf>
    <xf numFmtId="0" fontId="21" fillId="0" borderId="11" xfId="4" applyBorder="1" applyAlignment="1">
      <alignment horizontal="center" vertical="center"/>
    </xf>
    <xf numFmtId="0" fontId="21" fillId="0" borderId="12" xfId="4" applyBorder="1" applyAlignment="1">
      <alignment horizontal="center" vertical="center"/>
    </xf>
    <xf numFmtId="10" fontId="21" fillId="9" borderId="10" xfId="4" applyNumberFormat="1" applyFill="1" applyBorder="1" applyAlignment="1" applyProtection="1">
      <alignment horizontal="center" vertical="center" wrapText="1"/>
      <protection locked="0"/>
    </xf>
    <xf numFmtId="10" fontId="21" fillId="9" borderId="12" xfId="4" applyNumberFormat="1" applyFill="1" applyBorder="1" applyAlignment="1" applyProtection="1">
      <alignment horizontal="center" vertical="center" wrapText="1"/>
      <protection locked="0"/>
    </xf>
    <xf numFmtId="49" fontId="21" fillId="9" borderId="10" xfId="4" applyNumberFormat="1" applyFill="1" applyBorder="1" applyAlignment="1" applyProtection="1">
      <alignment wrapText="1"/>
      <protection locked="0"/>
    </xf>
    <xf numFmtId="0" fontId="21" fillId="0" borderId="11" xfId="4" applyBorder="1" applyAlignment="1" applyProtection="1">
      <alignment wrapText="1"/>
      <protection locked="0"/>
    </xf>
    <xf numFmtId="0" fontId="21" fillId="0" borderId="12" xfId="4" applyBorder="1" applyAlignment="1" applyProtection="1">
      <alignment wrapText="1"/>
      <protection locked="0"/>
    </xf>
    <xf numFmtId="49" fontId="27" fillId="9" borderId="0" xfId="4" applyNumberFormat="1" applyFont="1" applyFill="1" applyAlignment="1">
      <alignment wrapText="1"/>
    </xf>
    <xf numFmtId="0" fontId="27" fillId="0" borderId="0" xfId="4" applyFont="1" applyAlignment="1">
      <alignment wrapText="1"/>
    </xf>
    <xf numFmtId="4" fontId="24" fillId="9" borderId="3" xfId="4" applyNumberFormat="1" applyFont="1" applyFill="1" applyBorder="1" applyAlignment="1">
      <alignment horizontal="center"/>
    </xf>
    <xf numFmtId="4" fontId="21" fillId="9" borderId="3" xfId="4" applyNumberFormat="1" applyFill="1" applyBorder="1" applyAlignment="1">
      <alignment horizontal="center"/>
    </xf>
    <xf numFmtId="14" fontId="24" fillId="9" borderId="28" xfId="4" applyNumberFormat="1" applyFont="1" applyFill="1" applyBorder="1" applyAlignment="1" applyProtection="1">
      <alignment horizontal="center"/>
      <protection locked="0"/>
    </xf>
    <xf numFmtId="14" fontId="21" fillId="9" borderId="3" xfId="4" applyNumberFormat="1" applyFill="1" applyBorder="1" applyAlignment="1" applyProtection="1">
      <alignment horizontal="center"/>
      <protection locked="0"/>
    </xf>
    <xf numFmtId="49" fontId="21" fillId="9" borderId="3" xfId="4" applyNumberFormat="1" applyFill="1" applyBorder="1" applyAlignment="1" applyProtection="1">
      <alignment horizontal="center"/>
      <protection locked="0"/>
    </xf>
    <xf numFmtId="169" fontId="21" fillId="9" borderId="3" xfId="4" applyNumberFormat="1" applyFill="1" applyBorder="1" applyAlignment="1" applyProtection="1">
      <alignment horizontal="center"/>
      <protection locked="0"/>
    </xf>
    <xf numFmtId="14" fontId="24" fillId="9" borderId="3" xfId="4" applyNumberFormat="1" applyFont="1" applyFill="1" applyBorder="1" applyAlignment="1" applyProtection="1">
      <alignment horizontal="center"/>
      <protection locked="0"/>
    </xf>
    <xf numFmtId="0" fontId="29" fillId="8" borderId="0" xfId="4" applyFont="1" applyFill="1" applyAlignment="1">
      <alignment horizontal="center" vertical="center" wrapText="1"/>
    </xf>
    <xf numFmtId="0" fontId="29" fillId="0" borderId="0" xfId="4" applyFont="1" applyAlignment="1">
      <alignment horizontal="center" vertical="center" wrapText="1"/>
    </xf>
    <xf numFmtId="0" fontId="27" fillId="5" borderId="19" xfId="5" applyFont="1" applyFill="1" applyBorder="1" applyAlignment="1" applyProtection="1">
      <alignment horizontal="center" vertical="center" wrapText="1"/>
    </xf>
    <xf numFmtId="0" fontId="27" fillId="5" borderId="0" xfId="5" applyFont="1" applyFill="1" applyBorder="1" applyAlignment="1" applyProtection="1">
      <alignment horizontal="center" vertical="center" wrapText="1"/>
    </xf>
    <xf numFmtId="0" fontId="27" fillId="5" borderId="20" xfId="5" applyFont="1" applyFill="1" applyBorder="1" applyAlignment="1" applyProtection="1">
      <alignment horizontal="center" vertical="center" wrapText="1"/>
    </xf>
    <xf numFmtId="4" fontId="21" fillId="8" borderId="13" xfId="4" applyNumberFormat="1" applyFill="1" applyBorder="1"/>
    <xf numFmtId="0" fontId="24" fillId="14" borderId="27" xfId="4" applyFont="1" applyFill="1" applyBorder="1" applyAlignment="1">
      <alignment horizontal="center"/>
    </xf>
    <xf numFmtId="0" fontId="21" fillId="14" borderId="11" xfId="4" applyFill="1" applyBorder="1" applyAlignment="1">
      <alignment horizontal="center"/>
    </xf>
    <xf numFmtId="0" fontId="21" fillId="14" borderId="12" xfId="4" applyFill="1" applyBorder="1" applyAlignment="1">
      <alignment horizontal="center"/>
    </xf>
    <xf numFmtId="0" fontId="24" fillId="14" borderId="10" xfId="4" applyFont="1" applyFill="1" applyBorder="1" applyAlignment="1">
      <alignment horizontal="center"/>
    </xf>
    <xf numFmtId="14" fontId="24" fillId="9" borderId="28" xfId="4" applyNumberFormat="1" applyFont="1" applyFill="1" applyBorder="1" applyAlignment="1">
      <alignment horizontal="center"/>
    </xf>
    <xf numFmtId="14" fontId="21" fillId="9" borderId="3" xfId="4" applyNumberFormat="1" applyFill="1" applyBorder="1" applyAlignment="1">
      <alignment horizontal="center"/>
    </xf>
    <xf numFmtId="49" fontId="24" fillId="9" borderId="3" xfId="4" applyNumberFormat="1" applyFont="1" applyFill="1" applyBorder="1"/>
    <xf numFmtId="49" fontId="21" fillId="9" borderId="3" xfId="4" applyNumberFormat="1" applyFill="1" applyBorder="1"/>
    <xf numFmtId="14" fontId="24" fillId="9" borderId="3" xfId="4" applyNumberFormat="1" applyFont="1" applyFill="1" applyBorder="1" applyAlignment="1">
      <alignment horizontal="center"/>
    </xf>
    <xf numFmtId="49" fontId="24" fillId="9" borderId="3" xfId="4" applyNumberFormat="1" applyFont="1" applyFill="1" applyBorder="1" applyAlignment="1">
      <alignment horizontal="center"/>
    </xf>
    <xf numFmtId="49" fontId="21" fillId="9" borderId="3" xfId="4" applyNumberFormat="1" applyFill="1" applyBorder="1" applyAlignment="1">
      <alignment horizontal="center"/>
    </xf>
    <xf numFmtId="0" fontId="24" fillId="8" borderId="27" xfId="4" applyFont="1" applyFill="1" applyBorder="1"/>
    <xf numFmtId="0" fontId="21" fillId="8" borderId="11" xfId="4" applyFill="1" applyBorder="1"/>
    <xf numFmtId="0" fontId="21" fillId="13" borderId="12" xfId="4" applyFill="1" applyBorder="1"/>
    <xf numFmtId="169" fontId="21" fillId="14" borderId="10" xfId="4" applyNumberFormat="1" applyFill="1" applyBorder="1"/>
    <xf numFmtId="169" fontId="21" fillId="14" borderId="11" xfId="4" applyNumberFormat="1" applyFill="1" applyBorder="1"/>
    <xf numFmtId="169" fontId="21" fillId="14" borderId="12" xfId="4" applyNumberFormat="1" applyFill="1" applyBorder="1"/>
    <xf numFmtId="0" fontId="21" fillId="5" borderId="27" xfId="4" applyFill="1" applyBorder="1" applyAlignment="1">
      <alignment horizontal="center" wrapText="1"/>
    </xf>
    <xf numFmtId="0" fontId="21" fillId="5" borderId="11" xfId="4" applyFill="1" applyBorder="1" applyAlignment="1">
      <alignment horizontal="center" wrapText="1"/>
    </xf>
    <xf numFmtId="0" fontId="21" fillId="5" borderId="12" xfId="4" applyFill="1" applyBorder="1" applyAlignment="1">
      <alignment horizontal="center" wrapText="1"/>
    </xf>
    <xf numFmtId="0" fontId="24" fillId="15" borderId="29" xfId="4" applyFont="1" applyFill="1" applyBorder="1" applyAlignment="1">
      <alignment horizontal="center" vertical="center" wrapText="1"/>
    </xf>
    <xf numFmtId="0" fontId="21" fillId="15" borderId="30" xfId="4" applyFill="1" applyBorder="1" applyAlignment="1">
      <alignment horizontal="center" vertical="center" wrapText="1"/>
    </xf>
    <xf numFmtId="0" fontId="21" fillId="15" borderId="25" xfId="4" applyFill="1" applyBorder="1" applyAlignment="1">
      <alignment horizontal="center" vertical="center" wrapText="1"/>
    </xf>
    <xf numFmtId="0" fontId="21" fillId="15" borderId="13" xfId="4" applyFill="1" applyBorder="1" applyAlignment="1">
      <alignment horizontal="center" vertical="center" wrapText="1"/>
    </xf>
    <xf numFmtId="4" fontId="24" fillId="15" borderId="31" xfId="4" applyNumberFormat="1" applyFont="1" applyFill="1" applyBorder="1" applyAlignment="1">
      <alignment horizontal="center" vertical="center" wrapText="1"/>
    </xf>
    <xf numFmtId="4" fontId="21" fillId="15" borderId="30" xfId="4" applyNumberFormat="1" applyFill="1" applyBorder="1" applyAlignment="1">
      <alignment horizontal="center" vertical="center" wrapText="1"/>
    </xf>
    <xf numFmtId="4" fontId="21" fillId="15" borderId="32" xfId="4" applyNumberFormat="1" applyFill="1" applyBorder="1" applyAlignment="1">
      <alignment horizontal="center" vertical="center" wrapText="1"/>
    </xf>
    <xf numFmtId="0" fontId="21" fillId="15" borderId="33" xfId="4" applyFill="1" applyBorder="1" applyAlignment="1">
      <alignment horizontal="center" vertical="center" wrapText="1"/>
    </xf>
    <xf numFmtId="0" fontId="21" fillId="15" borderId="26" xfId="4" applyFill="1" applyBorder="1" applyAlignment="1">
      <alignment horizontal="center" vertical="center" wrapText="1"/>
    </xf>
    <xf numFmtId="4" fontId="24" fillId="15" borderId="10" xfId="4" applyNumberFormat="1" applyFont="1" applyFill="1" applyBorder="1" applyAlignment="1">
      <alignment horizontal="center" wrapText="1"/>
    </xf>
    <xf numFmtId="0" fontId="21" fillId="15" borderId="11" xfId="4" applyFill="1" applyBorder="1" applyAlignment="1">
      <alignment wrapText="1"/>
    </xf>
    <xf numFmtId="0" fontId="21" fillId="15" borderId="12" xfId="4" applyFill="1" applyBorder="1" applyAlignment="1">
      <alignment wrapText="1"/>
    </xf>
    <xf numFmtId="165" fontId="24" fillId="15" borderId="31" xfId="4" applyNumberFormat="1" applyFont="1" applyFill="1" applyBorder="1" applyAlignment="1">
      <alignment horizontal="center" vertical="center" wrapText="1"/>
    </xf>
    <xf numFmtId="0" fontId="21" fillId="0" borderId="30" xfId="4" applyBorder="1" applyAlignment="1">
      <alignment horizontal="center" vertical="center" wrapText="1"/>
    </xf>
    <xf numFmtId="0" fontId="21" fillId="0" borderId="32" xfId="4" applyBorder="1" applyAlignment="1">
      <alignment horizontal="center" vertical="center" wrapText="1"/>
    </xf>
    <xf numFmtId="0" fontId="21" fillId="0" borderId="33" xfId="4" applyBorder="1" applyAlignment="1">
      <alignment horizontal="center" vertical="center" wrapText="1"/>
    </xf>
    <xf numFmtId="0" fontId="21" fillId="0" borderId="13" xfId="4" applyBorder="1" applyAlignment="1">
      <alignment horizontal="center" vertical="center" wrapText="1"/>
    </xf>
    <xf numFmtId="0" fontId="21" fillId="0" borderId="26" xfId="4" applyBorder="1" applyAlignment="1">
      <alignment horizontal="center" vertical="center" wrapText="1"/>
    </xf>
    <xf numFmtId="168" fontId="24" fillId="15" borderId="31" xfId="4" applyNumberFormat="1" applyFont="1" applyFill="1" applyBorder="1" applyAlignment="1">
      <alignment horizontal="center" vertical="center" wrapText="1"/>
    </xf>
    <xf numFmtId="168" fontId="21" fillId="15" borderId="30" xfId="4" applyNumberFormat="1" applyFill="1" applyBorder="1" applyAlignment="1">
      <alignment horizontal="center" vertical="center" wrapText="1"/>
    </xf>
    <xf numFmtId="0" fontId="21" fillId="0" borderId="32" xfId="4" applyBorder="1" applyAlignment="1">
      <alignment horizontal="center" wrapText="1"/>
    </xf>
    <xf numFmtId="168" fontId="21" fillId="15" borderId="33" xfId="4" applyNumberFormat="1" applyFill="1" applyBorder="1" applyAlignment="1">
      <alignment horizontal="center" vertical="center" wrapText="1"/>
    </xf>
    <xf numFmtId="168" fontId="21" fillId="15" borderId="13" xfId="4" applyNumberFormat="1" applyFill="1" applyBorder="1" applyAlignment="1">
      <alignment horizontal="center" vertical="center" wrapText="1"/>
    </xf>
    <xf numFmtId="0" fontId="21" fillId="0" borderId="26" xfId="4" applyBorder="1" applyAlignment="1">
      <alignment horizontal="center" wrapText="1"/>
    </xf>
    <xf numFmtId="3" fontId="24" fillId="15" borderId="30" xfId="4" applyNumberFormat="1" applyFont="1" applyFill="1" applyBorder="1" applyAlignment="1">
      <alignment horizontal="center" wrapText="1"/>
    </xf>
    <xf numFmtId="0" fontId="21" fillId="0" borderId="30" xfId="4" applyBorder="1" applyAlignment="1">
      <alignment horizontal="center" wrapText="1"/>
    </xf>
    <xf numFmtId="0" fontId="21" fillId="0" borderId="13" xfId="4" applyBorder="1" applyAlignment="1">
      <alignment horizontal="center" wrapText="1"/>
    </xf>
    <xf numFmtId="14" fontId="21" fillId="15" borderId="10" xfId="4" applyNumberFormat="1" applyFill="1" applyBorder="1" applyAlignment="1">
      <alignment vertical="center" wrapText="1"/>
    </xf>
    <xf numFmtId="0" fontId="21" fillId="15" borderId="11" xfId="4" applyFill="1" applyBorder="1" applyAlignment="1">
      <alignment vertical="center" wrapText="1"/>
    </xf>
    <xf numFmtId="14" fontId="21" fillId="16" borderId="27" xfId="4" applyNumberFormat="1" applyFill="1" applyBorder="1" applyAlignment="1" applyProtection="1">
      <alignment wrapText="1"/>
      <protection locked="0"/>
    </xf>
    <xf numFmtId="14" fontId="21" fillId="16" borderId="12" xfId="4" applyNumberFormat="1" applyFill="1" applyBorder="1" applyAlignment="1" applyProtection="1">
      <alignment wrapText="1"/>
      <protection locked="0"/>
    </xf>
    <xf numFmtId="169" fontId="21" fillId="17" borderId="10" xfId="4" applyNumberFormat="1" applyFill="1" applyBorder="1" applyAlignment="1" applyProtection="1">
      <alignment horizontal="center" vertical="center" wrapText="1"/>
      <protection locked="0"/>
    </xf>
    <xf numFmtId="169" fontId="21" fillId="17" borderId="11" xfId="4" applyNumberFormat="1" applyFill="1" applyBorder="1" applyAlignment="1" applyProtection="1">
      <alignment horizontal="center" vertical="center" wrapText="1"/>
      <protection locked="0"/>
    </xf>
    <xf numFmtId="0" fontId="21" fillId="17" borderId="10" xfId="4" applyFill="1" applyBorder="1" applyAlignment="1" applyProtection="1">
      <alignment horizontal="center" vertical="center" wrapText="1"/>
      <protection locked="0"/>
    </xf>
    <xf numFmtId="0" fontId="21" fillId="17" borderId="11" xfId="4" applyFill="1" applyBorder="1" applyAlignment="1" applyProtection="1">
      <alignment horizontal="center" vertical="center" wrapText="1"/>
      <protection locked="0"/>
    </xf>
    <xf numFmtId="0" fontId="21" fillId="17" borderId="12" xfId="4" applyFill="1" applyBorder="1" applyAlignment="1" applyProtection="1">
      <alignment horizontal="center" vertical="center" wrapText="1"/>
      <protection locked="0"/>
    </xf>
    <xf numFmtId="49" fontId="21" fillId="16" borderId="10" xfId="4" applyNumberFormat="1" applyFill="1" applyBorder="1" applyAlignment="1" applyProtection="1">
      <alignment horizontal="center" vertical="center" wrapText="1"/>
      <protection locked="0"/>
    </xf>
    <xf numFmtId="49" fontId="21" fillId="0" borderId="11" xfId="4" applyNumberFormat="1" applyBorder="1" applyAlignment="1" applyProtection="1">
      <alignment horizontal="center" vertical="center" wrapText="1"/>
      <protection locked="0"/>
    </xf>
    <xf numFmtId="49" fontId="21" fillId="0" borderId="12" xfId="4" applyNumberFormat="1" applyBorder="1" applyAlignment="1" applyProtection="1">
      <alignment horizontal="center" vertical="center" wrapText="1"/>
      <protection locked="0"/>
    </xf>
    <xf numFmtId="14" fontId="21" fillId="16" borderId="10" xfId="4" applyNumberFormat="1" applyFill="1" applyBorder="1" applyAlignment="1" applyProtection="1">
      <alignment horizontal="center" vertical="center" wrapText="1"/>
      <protection locked="0"/>
    </xf>
    <xf numFmtId="14" fontId="21" fillId="0" borderId="11" xfId="4" applyNumberFormat="1" applyBorder="1" applyAlignment="1">
      <alignment horizontal="center" vertical="center" wrapText="1"/>
    </xf>
    <xf numFmtId="14" fontId="21" fillId="0" borderId="12" xfId="4" applyNumberFormat="1" applyBorder="1" applyAlignment="1">
      <alignment horizontal="center" vertical="center" wrapText="1"/>
    </xf>
    <xf numFmtId="165" fontId="21" fillId="16" borderId="10" xfId="4" applyNumberFormat="1" applyFill="1" applyBorder="1" applyAlignment="1" applyProtection="1">
      <alignment horizontal="center" vertical="center" wrapText="1"/>
      <protection locked="0"/>
    </xf>
    <xf numFmtId="165" fontId="21" fillId="16" borderId="11" xfId="4" applyNumberFormat="1" applyFill="1" applyBorder="1" applyAlignment="1" applyProtection="1">
      <alignment horizontal="center" vertical="center" wrapText="1"/>
      <protection locked="0"/>
    </xf>
    <xf numFmtId="165" fontId="21" fillId="16" borderId="12" xfId="4" applyNumberFormat="1" applyFill="1" applyBorder="1" applyAlignment="1" applyProtection="1">
      <alignment horizontal="center" vertical="center" wrapText="1"/>
      <protection locked="0"/>
    </xf>
    <xf numFmtId="14" fontId="21" fillId="16" borderId="29" xfId="4" applyNumberFormat="1" applyFill="1" applyBorder="1" applyAlignment="1" applyProtection="1">
      <alignment wrapText="1"/>
      <protection locked="0"/>
    </xf>
    <xf numFmtId="14" fontId="21" fillId="16" borderId="32" xfId="4" applyNumberFormat="1" applyFill="1" applyBorder="1" applyAlignment="1" applyProtection="1">
      <alignment wrapText="1"/>
      <protection locked="0"/>
    </xf>
    <xf numFmtId="0" fontId="21" fillId="17" borderId="31" xfId="4" applyFill="1" applyBorder="1" applyAlignment="1" applyProtection="1">
      <alignment horizontal="center" vertical="center" wrapText="1"/>
      <protection locked="0"/>
    </xf>
    <xf numFmtId="0" fontId="21" fillId="17" borderId="30" xfId="4" applyFill="1" applyBorder="1" applyAlignment="1" applyProtection="1">
      <alignment horizontal="center" vertical="center" wrapText="1"/>
      <protection locked="0"/>
    </xf>
    <xf numFmtId="0" fontId="21" fillId="17" borderId="32" xfId="4" applyFill="1" applyBorder="1" applyAlignment="1" applyProtection="1">
      <alignment horizontal="center" vertical="center" wrapText="1"/>
      <protection locked="0"/>
    </xf>
    <xf numFmtId="169" fontId="21" fillId="7" borderId="10" xfId="4" applyNumberFormat="1" applyFill="1" applyBorder="1" applyAlignment="1" applyProtection="1">
      <alignment wrapText="1"/>
      <protection locked="0"/>
    </xf>
    <xf numFmtId="169" fontId="21" fillId="7" borderId="11" xfId="4" applyNumberFormat="1" applyFill="1" applyBorder="1" applyAlignment="1" applyProtection="1">
      <alignment wrapText="1"/>
      <protection locked="0"/>
    </xf>
    <xf numFmtId="169" fontId="21" fillId="7" borderId="12" xfId="4" applyNumberFormat="1" applyFill="1" applyBorder="1" applyAlignment="1" applyProtection="1">
      <alignment wrapText="1"/>
      <protection locked="0"/>
    </xf>
    <xf numFmtId="14" fontId="24" fillId="8" borderId="10" xfId="4" applyNumberFormat="1" applyFont="1" applyFill="1" applyBorder="1" applyAlignment="1" applyProtection="1">
      <alignment horizontal="center" wrapText="1"/>
      <protection locked="0"/>
    </xf>
    <xf numFmtId="14" fontId="21" fillId="8" borderId="11" xfId="4" applyNumberFormat="1" applyFill="1" applyBorder="1" applyAlignment="1" applyProtection="1">
      <alignment horizontal="center" wrapText="1"/>
      <protection locked="0"/>
    </xf>
    <xf numFmtId="14" fontId="21" fillId="8" borderId="12" xfId="4" applyNumberFormat="1" applyFill="1" applyBorder="1" applyAlignment="1" applyProtection="1">
      <alignment horizontal="center" wrapText="1"/>
      <protection locked="0"/>
    </xf>
    <xf numFmtId="0" fontId="21" fillId="15" borderId="10" xfId="4" applyFill="1" applyBorder="1" applyAlignment="1" applyProtection="1">
      <alignment horizontal="center" wrapText="1"/>
      <protection locked="0"/>
    </xf>
    <xf numFmtId="0" fontId="21" fillId="15" borderId="11" xfId="4" applyFill="1" applyBorder="1" applyAlignment="1" applyProtection="1">
      <alignment horizontal="center" wrapText="1"/>
      <protection locked="0"/>
    </xf>
    <xf numFmtId="0" fontId="21" fillId="15" borderId="12" xfId="4" applyFill="1" applyBorder="1" applyAlignment="1" applyProtection="1">
      <alignment horizontal="center" wrapText="1"/>
      <protection locked="0"/>
    </xf>
    <xf numFmtId="0" fontId="24" fillId="14" borderId="10" xfId="4" applyFont="1" applyFill="1" applyBorder="1" applyAlignment="1">
      <alignment horizontal="center" wrapText="1"/>
    </xf>
    <xf numFmtId="0" fontId="21" fillId="0" borderId="11" xfId="4" applyBorder="1" applyAlignment="1">
      <alignment horizontal="center" wrapText="1"/>
    </xf>
    <xf numFmtId="0" fontId="21" fillId="8" borderId="27" xfId="4" applyFill="1" applyBorder="1" applyAlignment="1">
      <alignment wrapText="1"/>
    </xf>
    <xf numFmtId="0" fontId="21" fillId="0" borderId="11" xfId="4" applyBorder="1" applyAlignment="1">
      <alignment wrapText="1"/>
    </xf>
    <xf numFmtId="0" fontId="21" fillId="0" borderId="11" xfId="4" applyBorder="1"/>
    <xf numFmtId="0" fontId="21" fillId="0" borderId="12" xfId="4" applyBorder="1"/>
    <xf numFmtId="1" fontId="32" fillId="7" borderId="11" xfId="4" applyNumberFormat="1" applyFont="1" applyFill="1" applyBorder="1" applyAlignment="1" applyProtection="1">
      <alignment wrapText="1"/>
      <protection locked="0"/>
    </xf>
    <xf numFmtId="0" fontId="32" fillId="7" borderId="11" xfId="4" applyFont="1" applyFill="1" applyBorder="1" applyAlignment="1" applyProtection="1">
      <alignment wrapText="1"/>
      <protection locked="0"/>
    </xf>
    <xf numFmtId="0" fontId="32" fillId="7" borderId="12" xfId="4" applyFont="1" applyFill="1" applyBorder="1" applyAlignment="1" applyProtection="1">
      <alignment wrapText="1"/>
      <protection locked="0"/>
    </xf>
    <xf numFmtId="169" fontId="21" fillId="8" borderId="10" xfId="4" applyNumberFormat="1" applyFill="1" applyBorder="1" applyAlignment="1">
      <alignment wrapText="1"/>
    </xf>
    <xf numFmtId="169" fontId="21" fillId="8" borderId="11" xfId="4" applyNumberFormat="1" applyFill="1" applyBorder="1" applyAlignment="1">
      <alignment wrapText="1"/>
    </xf>
    <xf numFmtId="169" fontId="21" fillId="8" borderId="12" xfId="4" applyNumberFormat="1" applyFill="1" applyBorder="1" applyAlignment="1">
      <alignment wrapText="1"/>
    </xf>
    <xf numFmtId="14" fontId="24" fillId="18" borderId="10" xfId="4" applyNumberFormat="1" applyFont="1" applyFill="1" applyBorder="1" applyAlignment="1" applyProtection="1">
      <alignment horizontal="center" wrapText="1"/>
      <protection locked="0"/>
    </xf>
    <xf numFmtId="14" fontId="21" fillId="18" borderId="11" xfId="4" applyNumberFormat="1" applyFill="1" applyBorder="1" applyAlignment="1">
      <alignment horizontal="center" wrapText="1"/>
    </xf>
    <xf numFmtId="14" fontId="21" fillId="18" borderId="12" xfId="4" applyNumberFormat="1" applyFill="1" applyBorder="1" applyAlignment="1">
      <alignment horizontal="center" wrapText="1"/>
    </xf>
    <xf numFmtId="0" fontId="21" fillId="18" borderId="10" xfId="4" applyFill="1" applyBorder="1" applyAlignment="1">
      <alignment horizontal="center" wrapText="1"/>
    </xf>
    <xf numFmtId="0" fontId="21" fillId="18" borderId="11" xfId="4" applyFill="1" applyBorder="1" applyAlignment="1">
      <alignment horizontal="center" wrapText="1"/>
    </xf>
    <xf numFmtId="0" fontId="21" fillId="18" borderId="12" xfId="4" applyFill="1" applyBorder="1" applyAlignment="1">
      <alignment horizontal="center" wrapText="1"/>
    </xf>
    <xf numFmtId="165" fontId="24" fillId="18" borderId="10" xfId="4" applyNumberFormat="1" applyFont="1" applyFill="1" applyBorder="1" applyAlignment="1">
      <alignment horizontal="center" wrapText="1"/>
    </xf>
    <xf numFmtId="165" fontId="21" fillId="18" borderId="11" xfId="4" applyNumberFormat="1" applyFill="1" applyBorder="1" applyAlignment="1">
      <alignment horizontal="center" wrapText="1"/>
    </xf>
    <xf numFmtId="165" fontId="21" fillId="18" borderId="12" xfId="4" applyNumberFormat="1" applyFill="1" applyBorder="1" applyAlignment="1">
      <alignment horizontal="center" wrapText="1"/>
    </xf>
    <xf numFmtId="0" fontId="21" fillId="5" borderId="27" xfId="4" applyFill="1" applyBorder="1" applyProtection="1">
      <protection locked="0"/>
    </xf>
    <xf numFmtId="0" fontId="21" fillId="5" borderId="11" xfId="4" applyFill="1" applyBorder="1" applyProtection="1">
      <protection locked="0"/>
    </xf>
    <xf numFmtId="0" fontId="21" fillId="5" borderId="12" xfId="4" applyFill="1" applyBorder="1" applyProtection="1">
      <protection locked="0"/>
    </xf>
    <xf numFmtId="0" fontId="24" fillId="15" borderId="27" xfId="4" applyFont="1" applyFill="1" applyBorder="1" applyProtection="1">
      <protection locked="0"/>
    </xf>
    <xf numFmtId="0" fontId="21" fillId="15" borderId="11" xfId="4" applyFill="1" applyBorder="1" applyProtection="1">
      <protection locked="0"/>
    </xf>
    <xf numFmtId="0" fontId="21" fillId="15" borderId="12" xfId="4" applyFill="1" applyBorder="1" applyProtection="1">
      <protection locked="0"/>
    </xf>
    <xf numFmtId="0" fontId="21" fillId="15" borderId="27" xfId="4" applyFill="1" applyBorder="1" applyProtection="1">
      <protection locked="0"/>
    </xf>
    <xf numFmtId="0" fontId="24" fillId="5" borderId="34" xfId="4" applyFont="1" applyFill="1" applyBorder="1"/>
    <xf numFmtId="0" fontId="21" fillId="5" borderId="35" xfId="4" applyFill="1" applyBorder="1"/>
    <xf numFmtId="0" fontId="21" fillId="5" borderId="36" xfId="4" applyFill="1" applyBorder="1"/>
    <xf numFmtId="169" fontId="21" fillId="14" borderId="37" xfId="4" applyNumberFormat="1" applyFill="1" applyBorder="1" applyAlignment="1" applyProtection="1">
      <alignment wrapText="1"/>
      <protection locked="0"/>
    </xf>
    <xf numFmtId="169" fontId="21" fillId="14" borderId="35" xfId="4" applyNumberFormat="1" applyFill="1" applyBorder="1" applyAlignment="1" applyProtection="1">
      <alignment wrapText="1"/>
      <protection locked="0"/>
    </xf>
    <xf numFmtId="169" fontId="21" fillId="14" borderId="36" xfId="4" applyNumberFormat="1" applyFill="1" applyBorder="1" applyAlignment="1" applyProtection="1">
      <alignment wrapText="1"/>
      <protection locked="0"/>
    </xf>
    <xf numFmtId="0" fontId="24" fillId="5" borderId="37" xfId="4" applyFont="1" applyFill="1" applyBorder="1" applyAlignment="1">
      <alignment horizontal="center" wrapText="1"/>
    </xf>
    <xf numFmtId="0" fontId="21" fillId="5" borderId="35" xfId="4" applyFill="1" applyBorder="1" applyAlignment="1">
      <alignment horizontal="center" wrapText="1"/>
    </xf>
    <xf numFmtId="169" fontId="21" fillId="0" borderId="37" xfId="4" applyNumberFormat="1" applyBorder="1" applyAlignment="1">
      <alignment horizontal="center" wrapText="1"/>
    </xf>
    <xf numFmtId="169" fontId="21" fillId="0" borderId="35" xfId="4" applyNumberFormat="1" applyBorder="1" applyAlignment="1">
      <alignment horizontal="center" wrapText="1"/>
    </xf>
    <xf numFmtId="169" fontId="21" fillId="0" borderId="36" xfId="4" applyNumberFormat="1" applyBorder="1" applyAlignment="1">
      <alignment horizontal="center" wrapText="1"/>
    </xf>
    <xf numFmtId="0" fontId="22" fillId="11" borderId="17" xfId="4" applyFont="1" applyFill="1" applyBorder="1" applyAlignment="1">
      <alignment wrapText="1"/>
    </xf>
    <xf numFmtId="0" fontId="22" fillId="11" borderId="0" xfId="4" applyFont="1" applyFill="1" applyAlignment="1">
      <alignment wrapText="1"/>
    </xf>
    <xf numFmtId="0" fontId="22" fillId="11" borderId="17" xfId="4" applyFont="1" applyFill="1" applyBorder="1" applyAlignment="1">
      <alignment horizontal="center" vertical="center" wrapText="1"/>
    </xf>
    <xf numFmtId="0" fontId="21" fillId="0" borderId="17" xfId="4" applyBorder="1" applyAlignment="1">
      <alignment horizontal="center" vertical="center" wrapText="1"/>
    </xf>
    <xf numFmtId="0" fontId="21" fillId="0" borderId="0" xfId="4" applyAlignment="1">
      <alignment horizontal="center" vertical="center" wrapText="1"/>
    </xf>
    <xf numFmtId="0" fontId="37" fillId="11" borderId="0" xfId="4" applyFont="1" applyFill="1" applyAlignment="1">
      <alignment wrapText="1"/>
    </xf>
    <xf numFmtId="0" fontId="26" fillId="0" borderId="0" xfId="4" applyFont="1" applyAlignment="1">
      <alignment wrapText="1"/>
    </xf>
    <xf numFmtId="0" fontId="24" fillId="13" borderId="19" xfId="4" applyFont="1" applyFill="1" applyBorder="1" applyAlignment="1">
      <alignment horizontal="center" vertical="center"/>
    </xf>
    <xf numFmtId="0" fontId="24" fillId="9" borderId="10" xfId="4" applyFont="1" applyFill="1" applyBorder="1" applyProtection="1">
      <protection locked="0"/>
    </xf>
    <xf numFmtId="0" fontId="21" fillId="9" borderId="11" xfId="4" applyFill="1" applyBorder="1" applyProtection="1">
      <protection locked="0"/>
    </xf>
    <xf numFmtId="0" fontId="21" fillId="9" borderId="30" xfId="4" applyFill="1" applyBorder="1" applyProtection="1">
      <protection locked="0"/>
    </xf>
    <xf numFmtId="0" fontId="21" fillId="9" borderId="32" xfId="4" applyFill="1" applyBorder="1" applyProtection="1">
      <protection locked="0"/>
    </xf>
    <xf numFmtId="0" fontId="21" fillId="13" borderId="38" xfId="4" applyFill="1" applyBorder="1" applyAlignment="1">
      <alignment horizontal="center" wrapText="1"/>
    </xf>
    <xf numFmtId="0" fontId="21" fillId="0" borderId="0" xfId="4" applyAlignment="1">
      <alignment horizontal="center" wrapText="1"/>
    </xf>
    <xf numFmtId="49" fontId="24" fillId="9" borderId="10" xfId="4" applyNumberFormat="1" applyFont="1" applyFill="1" applyBorder="1" applyAlignment="1" applyProtection="1">
      <alignment wrapText="1"/>
      <protection locked="0"/>
    </xf>
    <xf numFmtId="49" fontId="21" fillId="9" borderId="11" xfId="4" applyNumberFormat="1" applyFill="1" applyBorder="1" applyAlignment="1" applyProtection="1">
      <alignment wrapText="1"/>
      <protection locked="0"/>
    </xf>
    <xf numFmtId="49" fontId="21" fillId="9" borderId="12" xfId="4" applyNumberFormat="1" applyFill="1" applyBorder="1" applyAlignment="1" applyProtection="1">
      <alignment wrapText="1"/>
      <protection locked="0"/>
    </xf>
    <xf numFmtId="167" fontId="38" fillId="8" borderId="38" xfId="4" applyNumberFormat="1" applyFont="1" applyFill="1" applyBorder="1" applyAlignment="1">
      <alignment horizontal="center" vertical="center" wrapText="1"/>
    </xf>
    <xf numFmtId="0" fontId="38" fillId="0" borderId="0" xfId="4" applyFont="1" applyAlignment="1">
      <alignment horizontal="center" vertical="center" wrapText="1"/>
    </xf>
    <xf numFmtId="170" fontId="24" fillId="9" borderId="10" xfId="4" applyNumberFormat="1" applyFont="1" applyFill="1" applyBorder="1" applyAlignment="1" applyProtection="1">
      <alignment horizontal="center" vertical="center" wrapText="1"/>
      <protection locked="0"/>
    </xf>
    <xf numFmtId="170" fontId="21" fillId="9" borderId="11" xfId="4" applyNumberFormat="1" applyFill="1" applyBorder="1" applyAlignment="1" applyProtection="1">
      <alignment horizontal="center" vertical="center" wrapText="1"/>
      <protection locked="0"/>
    </xf>
    <xf numFmtId="170" fontId="21" fillId="9" borderId="12" xfId="4" applyNumberFormat="1" applyFill="1" applyBorder="1" applyAlignment="1" applyProtection="1">
      <alignment horizontal="center" vertical="center" wrapText="1"/>
      <protection locked="0"/>
    </xf>
    <xf numFmtId="0" fontId="38" fillId="13" borderId="19" xfId="4" applyFont="1" applyFill="1" applyBorder="1" applyAlignment="1">
      <alignment horizontal="center" vertical="center"/>
    </xf>
    <xf numFmtId="0" fontId="38" fillId="0" borderId="21" xfId="4" applyFont="1" applyBorder="1" applyAlignment="1">
      <alignment horizontal="center" vertical="center"/>
    </xf>
    <xf numFmtId="49" fontId="21" fillId="0" borderId="11" xfId="4" applyNumberFormat="1" applyBorder="1" applyAlignment="1" applyProtection="1">
      <alignment wrapText="1"/>
      <protection locked="0"/>
    </xf>
    <xf numFmtId="49" fontId="21" fillId="0" borderId="12" xfId="4" applyNumberFormat="1" applyBorder="1" applyAlignment="1" applyProtection="1">
      <alignment wrapText="1"/>
      <protection locked="0"/>
    </xf>
    <xf numFmtId="0" fontId="38" fillId="8" borderId="38" xfId="4" applyFont="1" applyFill="1" applyBorder="1" applyAlignment="1">
      <alignment horizontal="center" vertical="center" wrapText="1"/>
    </xf>
    <xf numFmtId="0" fontId="38" fillId="8" borderId="0" xfId="4" applyFont="1" applyFill="1" applyAlignment="1">
      <alignment horizontal="center" vertical="center" wrapText="1"/>
    </xf>
    <xf numFmtId="0" fontId="24" fillId="18" borderId="10" xfId="4" applyFont="1" applyFill="1" applyBorder="1" applyAlignment="1" applyProtection="1">
      <alignment horizontal="center" vertical="center" wrapText="1"/>
      <protection locked="0"/>
    </xf>
    <xf numFmtId="0" fontId="21" fillId="18" borderId="11" xfId="4" applyFill="1" applyBorder="1" applyAlignment="1" applyProtection="1">
      <alignment horizontal="center" vertical="center" wrapText="1"/>
      <protection locked="0"/>
    </xf>
    <xf numFmtId="0" fontId="27" fillId="9" borderId="27" xfId="4" applyFont="1" applyFill="1" applyBorder="1" applyAlignment="1" applyProtection="1">
      <alignment horizontal="center" vertical="center" wrapText="1"/>
      <protection locked="0"/>
    </xf>
    <xf numFmtId="0" fontId="21" fillId="9" borderId="11" xfId="4" applyFill="1" applyBorder="1" applyAlignment="1" applyProtection="1">
      <alignment horizontal="center" vertical="center" wrapText="1"/>
      <protection locked="0"/>
    </xf>
    <xf numFmtId="0" fontId="21" fillId="9" borderId="12" xfId="4" applyFill="1" applyBorder="1" applyAlignment="1" applyProtection="1">
      <alignment horizontal="center" vertical="center" wrapText="1"/>
      <protection locked="0"/>
    </xf>
    <xf numFmtId="0" fontId="56" fillId="0" borderId="0" xfId="4" applyFont="1" applyAlignment="1">
      <alignment horizontal="center" wrapText="1"/>
    </xf>
    <xf numFmtId="0" fontId="40" fillId="0" borderId="0" xfId="4" applyFont="1" applyAlignment="1">
      <alignment horizontal="center" wrapText="1"/>
    </xf>
    <xf numFmtId="0" fontId="40" fillId="0" borderId="20" xfId="4" applyFont="1" applyBorder="1" applyAlignment="1">
      <alignment horizontal="center" wrapText="1"/>
    </xf>
    <xf numFmtId="0" fontId="27" fillId="9" borderId="11" xfId="4" applyFont="1" applyFill="1" applyBorder="1" applyAlignment="1" applyProtection="1">
      <alignment wrapText="1"/>
      <protection locked="0"/>
    </xf>
    <xf numFmtId="0" fontId="27" fillId="9" borderId="12" xfId="4" applyFont="1" applyFill="1" applyBorder="1" applyAlignment="1" applyProtection="1">
      <alignment wrapText="1"/>
      <protection locked="0"/>
    </xf>
    <xf numFmtId="4" fontId="27" fillId="9" borderId="10" xfId="4" applyNumberFormat="1" applyFont="1" applyFill="1" applyBorder="1" applyAlignment="1" applyProtection="1">
      <alignment horizontal="center" wrapText="1"/>
      <protection locked="0"/>
    </xf>
    <xf numFmtId="0" fontId="27" fillId="9" borderId="11" xfId="4" applyFont="1" applyFill="1" applyBorder="1" applyAlignment="1">
      <alignment horizontal="center" wrapText="1"/>
    </xf>
    <xf numFmtId="0" fontId="27" fillId="9" borderId="12" xfId="4" applyFont="1" applyFill="1" applyBorder="1" applyAlignment="1">
      <alignment horizontal="center" wrapText="1"/>
    </xf>
    <xf numFmtId="167" fontId="9" fillId="8" borderId="38" xfId="3" applyNumberFormat="1" applyFill="1" applyBorder="1" applyAlignment="1" applyProtection="1">
      <alignment horizontal="center" wrapText="1"/>
    </xf>
    <xf numFmtId="0" fontId="9" fillId="0" borderId="0" xfId="3" applyAlignment="1" applyProtection="1">
      <alignment horizontal="center" wrapText="1"/>
    </xf>
    <xf numFmtId="0" fontId="9" fillId="0" borderId="0" xfId="3" applyAlignment="1">
      <alignment horizontal="center" wrapText="1"/>
    </xf>
    <xf numFmtId="0" fontId="9" fillId="0" borderId="21" xfId="3" applyBorder="1" applyAlignment="1">
      <alignment horizontal="center" wrapText="1"/>
    </xf>
    <xf numFmtId="49" fontId="24" fillId="9" borderId="10" xfId="4" applyNumberFormat="1" applyFont="1" applyFill="1" applyBorder="1" applyAlignment="1" applyProtection="1">
      <alignment horizontal="center" vertical="center" wrapText="1"/>
      <protection locked="0"/>
    </xf>
    <xf numFmtId="0" fontId="21" fillId="0" borderId="12" xfId="4" applyBorder="1" applyAlignment="1" applyProtection="1">
      <alignment horizontal="center" vertical="center" wrapText="1"/>
      <protection locked="0"/>
    </xf>
    <xf numFmtId="0" fontId="31" fillId="8" borderId="0" xfId="4" applyFont="1" applyFill="1" applyAlignment="1">
      <alignment horizontal="center" vertical="center" wrapText="1"/>
    </xf>
    <xf numFmtId="168" fontId="24" fillId="9" borderId="10" xfId="4" applyNumberFormat="1" applyFont="1" applyFill="1" applyBorder="1" applyAlignment="1" applyProtection="1">
      <alignment wrapText="1"/>
      <protection locked="0"/>
    </xf>
    <xf numFmtId="168" fontId="21" fillId="0" borderId="11" xfId="4" applyNumberFormat="1" applyBorder="1" applyAlignment="1" applyProtection="1">
      <alignment wrapText="1"/>
      <protection locked="0"/>
    </xf>
    <xf numFmtId="168" fontId="21" fillId="0" borderId="12" xfId="4" applyNumberFormat="1" applyBorder="1" applyAlignment="1" applyProtection="1">
      <alignment wrapText="1"/>
      <protection locked="0"/>
    </xf>
    <xf numFmtId="0" fontId="38" fillId="8" borderId="21" xfId="4" applyFont="1" applyFill="1" applyBorder="1" applyAlignment="1">
      <alignment horizontal="center" vertical="center" wrapText="1"/>
    </xf>
    <xf numFmtId="169" fontId="21" fillId="9" borderId="10" xfId="4" applyNumberFormat="1" applyFill="1" applyBorder="1" applyProtection="1">
      <protection locked="0"/>
    </xf>
    <xf numFmtId="169" fontId="21" fillId="9" borderId="11" xfId="4" applyNumberFormat="1" applyFill="1" applyBorder="1" applyProtection="1">
      <protection locked="0"/>
    </xf>
    <xf numFmtId="169" fontId="21" fillId="9" borderId="12" xfId="4" applyNumberFormat="1" applyFill="1" applyBorder="1" applyProtection="1">
      <protection locked="0"/>
    </xf>
    <xf numFmtId="0" fontId="24" fillId="8" borderId="10" xfId="4" applyFont="1" applyFill="1" applyBorder="1" applyAlignment="1">
      <alignment wrapText="1"/>
    </xf>
    <xf numFmtId="0" fontId="21" fillId="0" borderId="12" xfId="4" applyBorder="1" applyAlignment="1">
      <alignment wrapText="1"/>
    </xf>
    <xf numFmtId="0" fontId="27" fillId="9" borderId="11" xfId="4" applyFont="1" applyFill="1" applyBorder="1" applyAlignment="1" applyProtection="1">
      <alignment horizontal="center" wrapText="1"/>
      <protection locked="0"/>
    </xf>
    <xf numFmtId="0" fontId="27" fillId="9" borderId="12" xfId="4" applyFont="1" applyFill="1" applyBorder="1" applyAlignment="1" applyProtection="1">
      <alignment horizontal="center" wrapText="1"/>
      <protection locked="0"/>
    </xf>
    <xf numFmtId="0" fontId="27" fillId="8" borderId="27" xfId="4" applyFont="1" applyFill="1" applyBorder="1"/>
    <xf numFmtId="0" fontId="27" fillId="8" borderId="11" xfId="4" applyFont="1" applyFill="1" applyBorder="1"/>
    <xf numFmtId="0" fontId="27" fillId="8" borderId="12" xfId="4" applyFont="1" applyFill="1" applyBorder="1"/>
    <xf numFmtId="49" fontId="41" fillId="18" borderId="33" xfId="4" applyNumberFormat="1" applyFont="1" applyFill="1" applyBorder="1" applyAlignment="1" applyProtection="1">
      <alignment horizontal="center" vertical="center" wrapText="1"/>
      <protection locked="0"/>
    </xf>
    <xf numFmtId="49" fontId="41" fillId="18" borderId="13" xfId="4" applyNumberFormat="1" applyFont="1" applyFill="1" applyBorder="1" applyAlignment="1" applyProtection="1">
      <alignment horizontal="center" vertical="center" wrapText="1"/>
      <protection locked="0"/>
    </xf>
    <xf numFmtId="49" fontId="41" fillId="18" borderId="12" xfId="4" applyNumberFormat="1" applyFont="1" applyFill="1" applyBorder="1" applyAlignment="1" applyProtection="1">
      <alignment horizontal="center" vertical="center" wrapText="1"/>
      <protection locked="0"/>
    </xf>
    <xf numFmtId="49" fontId="41" fillId="9" borderId="10" xfId="4" applyNumberFormat="1" applyFont="1" applyFill="1" applyBorder="1" applyAlignment="1" applyProtection="1">
      <alignment horizontal="center" vertical="center" wrapText="1"/>
      <protection locked="0"/>
    </xf>
    <xf numFmtId="49" fontId="41" fillId="9" borderId="11" xfId="4" applyNumberFormat="1" applyFont="1" applyFill="1" applyBorder="1" applyAlignment="1" applyProtection="1">
      <alignment horizontal="center" vertical="center" wrapText="1"/>
      <protection locked="0"/>
    </xf>
    <xf numFmtId="49" fontId="41" fillId="9" borderId="12" xfId="4" applyNumberFormat="1" applyFont="1" applyFill="1" applyBorder="1" applyAlignment="1" applyProtection="1">
      <alignment horizontal="center" vertical="center" wrapText="1"/>
      <protection locked="0"/>
    </xf>
    <xf numFmtId="0" fontId="38" fillId="5" borderId="19" xfId="4" applyFont="1" applyFill="1" applyBorder="1" applyAlignment="1">
      <alignment horizontal="center" vertical="center" wrapText="1"/>
    </xf>
    <xf numFmtId="0" fontId="38" fillId="5" borderId="0" xfId="4" applyFont="1" applyFill="1" applyAlignment="1">
      <alignment horizontal="center" vertical="center" wrapText="1"/>
    </xf>
    <xf numFmtId="0" fontId="38" fillId="14" borderId="27" xfId="4" applyFont="1" applyFill="1" applyBorder="1" applyAlignment="1">
      <alignment horizontal="center"/>
    </xf>
    <xf numFmtId="0" fontId="43" fillId="14" borderId="10" xfId="4" applyFont="1" applyFill="1" applyBorder="1" applyAlignment="1">
      <alignment horizontal="center" wrapText="1"/>
    </xf>
    <xf numFmtId="0" fontId="43" fillId="14" borderId="30" xfId="4" applyFont="1" applyFill="1" applyBorder="1" applyAlignment="1">
      <alignment horizontal="center" wrapText="1"/>
    </xf>
    <xf numFmtId="0" fontId="43" fillId="14" borderId="11" xfId="4" applyFont="1" applyFill="1" applyBorder="1" applyAlignment="1">
      <alignment horizontal="center" wrapText="1"/>
    </xf>
    <xf numFmtId="0" fontId="43" fillId="14" borderId="39" xfId="4" applyFont="1" applyFill="1" applyBorder="1" applyAlignment="1">
      <alignment horizontal="center" wrapText="1"/>
    </xf>
    <xf numFmtId="0" fontId="21" fillId="6" borderId="27" xfId="4" applyFill="1" applyBorder="1" applyProtection="1">
      <protection locked="0"/>
    </xf>
    <xf numFmtId="0" fontId="21" fillId="6" borderId="11" xfId="4" applyFill="1" applyBorder="1" applyProtection="1">
      <protection locked="0"/>
    </xf>
    <xf numFmtId="0" fontId="21" fillId="6" borderId="12" xfId="4" applyFill="1" applyBorder="1" applyProtection="1">
      <protection locked="0"/>
    </xf>
    <xf numFmtId="1" fontId="27" fillId="9" borderId="31" xfId="4" applyNumberFormat="1" applyFont="1" applyFill="1" applyBorder="1" applyAlignment="1" applyProtection="1">
      <alignment horizontal="center" wrapText="1"/>
      <protection locked="0"/>
    </xf>
    <xf numFmtId="1" fontId="27" fillId="9" borderId="30" xfId="4" applyNumberFormat="1" applyFont="1" applyFill="1" applyBorder="1" applyAlignment="1" applyProtection="1">
      <alignment horizontal="center" wrapText="1"/>
      <protection locked="0"/>
    </xf>
    <xf numFmtId="1" fontId="27" fillId="9" borderId="32" xfId="4" applyNumberFormat="1" applyFont="1" applyFill="1" applyBorder="1" applyAlignment="1" applyProtection="1">
      <alignment horizontal="center" wrapText="1"/>
      <protection locked="0"/>
    </xf>
    <xf numFmtId="0" fontId="21" fillId="8" borderId="27" xfId="4" applyFill="1" applyBorder="1"/>
    <xf numFmtId="1" fontId="27" fillId="9" borderId="10" xfId="4" applyNumberFormat="1" applyFont="1" applyFill="1" applyBorder="1" applyAlignment="1" applyProtection="1">
      <alignment horizontal="center" wrapText="1"/>
      <protection locked="0"/>
    </xf>
    <xf numFmtId="1" fontId="27" fillId="9" borderId="11" xfId="4" applyNumberFormat="1" applyFont="1" applyFill="1" applyBorder="1" applyAlignment="1" applyProtection="1">
      <alignment horizontal="center" wrapText="1"/>
      <protection locked="0"/>
    </xf>
    <xf numFmtId="1" fontId="27" fillId="9" borderId="12" xfId="4" applyNumberFormat="1" applyFont="1" applyFill="1" applyBorder="1" applyAlignment="1" applyProtection="1">
      <alignment horizontal="center" wrapText="1"/>
      <protection locked="0"/>
    </xf>
    <xf numFmtId="0" fontId="44" fillId="8" borderId="11" xfId="4" applyFont="1" applyFill="1" applyBorder="1" applyAlignment="1">
      <alignment wrapText="1"/>
    </xf>
    <xf numFmtId="0" fontId="44" fillId="8" borderId="12" xfId="4" applyFont="1" applyFill="1" applyBorder="1" applyAlignment="1">
      <alignment wrapText="1"/>
    </xf>
    <xf numFmtId="0" fontId="21" fillId="8" borderId="10" xfId="4" applyFill="1" applyBorder="1" applyAlignment="1">
      <alignment wrapText="1"/>
    </xf>
    <xf numFmtId="0" fontId="24" fillId="8" borderId="11" xfId="4" applyFont="1" applyFill="1" applyBorder="1" applyAlignment="1">
      <alignment wrapText="1"/>
    </xf>
    <xf numFmtId="0" fontId="24" fillId="8" borderId="12" xfId="4" applyFont="1" applyFill="1" applyBorder="1" applyAlignment="1">
      <alignment wrapText="1"/>
    </xf>
    <xf numFmtId="169" fontId="21" fillId="9" borderId="10" xfId="4" applyNumberFormat="1" applyFill="1" applyBorder="1"/>
    <xf numFmtId="169" fontId="21" fillId="9" borderId="11" xfId="4" applyNumberFormat="1" applyFill="1" applyBorder="1"/>
    <xf numFmtId="169" fontId="21" fillId="9" borderId="12" xfId="4" applyNumberFormat="1" applyFill="1" applyBorder="1"/>
    <xf numFmtId="0" fontId="0" fillId="5" borderId="10" xfId="0" applyFill="1" applyBorder="1" applyAlignment="1" applyProtection="1">
      <alignment wrapText="1"/>
      <protection locked="0"/>
    </xf>
    <xf numFmtId="0" fontId="0" fillId="0" borderId="11" xfId="0" applyBorder="1" applyAlignment="1">
      <alignment wrapText="1"/>
    </xf>
    <xf numFmtId="0" fontId="0" fillId="0" borderId="12" xfId="0" applyBorder="1" applyAlignment="1">
      <alignment wrapText="1"/>
    </xf>
    <xf numFmtId="0" fontId="21" fillId="7" borderId="27" xfId="4" applyFill="1" applyBorder="1" applyAlignment="1">
      <alignment wrapText="1"/>
    </xf>
    <xf numFmtId="0" fontId="0" fillId="7" borderId="11" xfId="0" applyFill="1" applyBorder="1" applyAlignment="1">
      <alignment wrapText="1"/>
    </xf>
    <xf numFmtId="0" fontId="0" fillId="7" borderId="12" xfId="0" applyFill="1" applyBorder="1" applyAlignment="1">
      <alignment wrapText="1"/>
    </xf>
    <xf numFmtId="0" fontId="38" fillId="14" borderId="10" xfId="4" applyFont="1" applyFill="1" applyBorder="1" applyAlignment="1">
      <alignment horizontal="center" wrapText="1"/>
    </xf>
    <xf numFmtId="0" fontId="38" fillId="14" borderId="30" xfId="4" applyFont="1" applyFill="1" applyBorder="1" applyAlignment="1">
      <alignment horizontal="center" wrapText="1"/>
    </xf>
    <xf numFmtId="0" fontId="38" fillId="14" borderId="11" xfId="4" applyFont="1" applyFill="1" applyBorder="1" applyAlignment="1">
      <alignment horizontal="center" wrapText="1"/>
    </xf>
    <xf numFmtId="0" fontId="38" fillId="14" borderId="39" xfId="4" applyFont="1" applyFill="1" applyBorder="1" applyAlignment="1">
      <alignment horizontal="center" wrapText="1"/>
    </xf>
    <xf numFmtId="0" fontId="27" fillId="13" borderId="12" xfId="4" applyFont="1" applyFill="1" applyBorder="1"/>
    <xf numFmtId="0" fontId="32" fillId="5" borderId="10" xfId="4" applyFont="1" applyFill="1" applyBorder="1"/>
    <xf numFmtId="0" fontId="32" fillId="5" borderId="11" xfId="4" applyFont="1" applyFill="1" applyBorder="1"/>
    <xf numFmtId="0" fontId="32" fillId="5" borderId="12" xfId="4" applyFont="1" applyFill="1" applyBorder="1"/>
    <xf numFmtId="169" fontId="21" fillId="5" borderId="10" xfId="4" applyNumberFormat="1" applyFill="1" applyBorder="1" applyProtection="1">
      <protection locked="0"/>
    </xf>
    <xf numFmtId="169" fontId="21" fillId="5" borderId="11" xfId="4" applyNumberFormat="1" applyFill="1" applyBorder="1" applyProtection="1">
      <protection locked="0"/>
    </xf>
    <xf numFmtId="169" fontId="21" fillId="5" borderId="12" xfId="4" applyNumberFormat="1" applyFill="1" applyBorder="1" applyProtection="1">
      <protection locked="0"/>
    </xf>
    <xf numFmtId="0" fontId="38" fillId="13" borderId="10" xfId="4" applyFont="1" applyFill="1" applyBorder="1"/>
    <xf numFmtId="0" fontId="38" fillId="8" borderId="11" xfId="4" applyFont="1" applyFill="1" applyBorder="1"/>
    <xf numFmtId="0" fontId="38" fillId="13" borderId="12" xfId="4" applyFont="1" applyFill="1" applyBorder="1"/>
    <xf numFmtId="169" fontId="38" fillId="20" borderId="33" xfId="4" applyNumberFormat="1" applyFont="1" applyFill="1" applyBorder="1"/>
    <xf numFmtId="169" fontId="38" fillId="20" borderId="13" xfId="4" applyNumberFormat="1" applyFont="1" applyFill="1" applyBorder="1"/>
    <xf numFmtId="169" fontId="38" fillId="20" borderId="26" xfId="4" applyNumberFormat="1" applyFont="1" applyFill="1" applyBorder="1"/>
    <xf numFmtId="0" fontId="24" fillId="13" borderId="33" xfId="4" applyFont="1" applyFill="1" applyBorder="1"/>
    <xf numFmtId="0" fontId="21" fillId="8" borderId="13" xfId="4" applyFill="1" applyBorder="1"/>
    <xf numFmtId="0" fontId="21" fillId="13" borderId="26" xfId="4" applyFill="1" applyBorder="1"/>
    <xf numFmtId="169" fontId="21" fillId="9" borderId="33" xfId="4" applyNumberFormat="1" applyFill="1" applyBorder="1" applyProtection="1">
      <protection locked="0"/>
    </xf>
    <xf numFmtId="169" fontId="21" fillId="9" borderId="13" xfId="4" applyNumberFormat="1" applyFill="1" applyBorder="1" applyProtection="1">
      <protection locked="0"/>
    </xf>
    <xf numFmtId="169" fontId="21" fillId="9" borderId="26" xfId="4" applyNumberFormat="1" applyFill="1" applyBorder="1" applyProtection="1">
      <protection locked="0"/>
    </xf>
    <xf numFmtId="0" fontId="24" fillId="13" borderId="10" xfId="4" applyFont="1" applyFill="1" applyBorder="1"/>
    <xf numFmtId="0" fontId="27" fillId="13" borderId="27" xfId="5" applyFont="1" applyFill="1" applyBorder="1" applyAlignment="1" applyProtection="1">
      <alignment wrapText="1"/>
    </xf>
    <xf numFmtId="0" fontId="27" fillId="0" borderId="11" xfId="5" applyFont="1" applyBorder="1" applyAlignment="1" applyProtection="1">
      <alignment wrapText="1"/>
    </xf>
    <xf numFmtId="0" fontId="21" fillId="13" borderId="10" xfId="4" applyFill="1" applyBorder="1" applyProtection="1">
      <protection locked="0"/>
    </xf>
    <xf numFmtId="0" fontId="21" fillId="8" borderId="11" xfId="4" applyFill="1" applyBorder="1" applyProtection="1">
      <protection locked="0"/>
    </xf>
    <xf numFmtId="0" fontId="21" fillId="18" borderId="12" xfId="4" applyFill="1" applyBorder="1" applyProtection="1">
      <protection locked="0"/>
    </xf>
    <xf numFmtId="0" fontId="30" fillId="13" borderId="27" xfId="5" applyFill="1" applyBorder="1" applyAlignment="1"/>
    <xf numFmtId="0" fontId="30" fillId="8" borderId="11" xfId="5" applyFill="1" applyBorder="1" applyAlignment="1"/>
    <xf numFmtId="0" fontId="30" fillId="13" borderId="12" xfId="5" applyFill="1" applyBorder="1" applyAlignment="1"/>
    <xf numFmtId="0" fontId="24" fillId="14" borderId="11" xfId="4" applyFont="1" applyFill="1" applyBorder="1" applyAlignment="1">
      <alignment horizontal="center"/>
    </xf>
    <xf numFmtId="0" fontId="24" fillId="14" borderId="39" xfId="4" applyFont="1" applyFill="1" applyBorder="1" applyAlignment="1">
      <alignment horizontal="center"/>
    </xf>
    <xf numFmtId="169" fontId="24" fillId="9" borderId="33" xfId="4" applyNumberFormat="1" applyFont="1" applyFill="1" applyBorder="1" applyProtection="1">
      <protection locked="0"/>
    </xf>
    <xf numFmtId="0" fontId="24" fillId="13" borderId="11" xfId="4" applyFont="1" applyFill="1" applyBorder="1"/>
    <xf numFmtId="4" fontId="24" fillId="8" borderId="11" xfId="4" applyNumberFormat="1" applyFont="1" applyFill="1" applyBorder="1"/>
    <xf numFmtId="4" fontId="21" fillId="8" borderId="11" xfId="4" applyNumberFormat="1" applyFill="1" applyBorder="1"/>
    <xf numFmtId="0" fontId="27" fillId="13" borderId="27" xfId="4" applyFont="1" applyFill="1" applyBorder="1"/>
    <xf numFmtId="0" fontId="21" fillId="8" borderId="12" xfId="4" applyFill="1" applyBorder="1"/>
    <xf numFmtId="0" fontId="27" fillId="13" borderId="10" xfId="4" applyFont="1" applyFill="1" applyBorder="1"/>
    <xf numFmtId="0" fontId="39" fillId="13" borderId="10" xfId="4" applyFont="1" applyFill="1" applyBorder="1"/>
    <xf numFmtId="0" fontId="39" fillId="8" borderId="11" xfId="4" applyFont="1" applyFill="1" applyBorder="1"/>
    <xf numFmtId="0" fontId="39" fillId="13" borderId="12" xfId="4" applyFont="1" applyFill="1" applyBorder="1"/>
    <xf numFmtId="0" fontId="27" fillId="13" borderId="10" xfId="4" applyFont="1" applyFill="1" applyBorder="1" applyAlignment="1">
      <alignment wrapText="1"/>
    </xf>
    <xf numFmtId="0" fontId="27" fillId="13" borderId="11" xfId="4" applyFont="1" applyFill="1" applyBorder="1" applyAlignment="1">
      <alignment wrapText="1"/>
    </xf>
    <xf numFmtId="0" fontId="27" fillId="13" borderId="12" xfId="4" applyFont="1" applyFill="1" applyBorder="1" applyAlignment="1">
      <alignment wrapText="1"/>
    </xf>
    <xf numFmtId="165" fontId="21" fillId="8" borderId="10" xfId="4" applyNumberFormat="1" applyFill="1" applyBorder="1" applyAlignment="1">
      <alignment wrapText="1"/>
    </xf>
    <xf numFmtId="165" fontId="21" fillId="8" borderId="12" xfId="4" applyNumberFormat="1" applyFill="1" applyBorder="1" applyAlignment="1">
      <alignment wrapText="1"/>
    </xf>
    <xf numFmtId="0" fontId="24" fillId="8" borderId="10" xfId="4" applyFont="1" applyFill="1" applyBorder="1" applyAlignment="1">
      <alignment horizontal="center"/>
    </xf>
    <xf numFmtId="0" fontId="24" fillId="8" borderId="12" xfId="4" applyFont="1" applyFill="1" applyBorder="1" applyAlignment="1">
      <alignment horizontal="center"/>
    </xf>
    <xf numFmtId="0" fontId="45" fillId="13" borderId="10" xfId="4" applyFont="1" applyFill="1" applyBorder="1"/>
    <xf numFmtId="0" fontId="45" fillId="8" borderId="11" xfId="4" applyFont="1" applyFill="1" applyBorder="1"/>
    <xf numFmtId="0" fontId="45" fillId="13" borderId="12" xfId="4" applyFont="1" applyFill="1" applyBorder="1"/>
    <xf numFmtId="169" fontId="46" fillId="9" borderId="10" xfId="4" applyNumberFormat="1" applyFont="1" applyFill="1" applyBorder="1" applyProtection="1">
      <protection locked="0"/>
    </xf>
    <xf numFmtId="169" fontId="46" fillId="9" borderId="11" xfId="4" applyNumberFormat="1" applyFont="1" applyFill="1" applyBorder="1" applyProtection="1">
      <protection locked="0"/>
    </xf>
    <xf numFmtId="169" fontId="46" fillId="9" borderId="12" xfId="4" applyNumberFormat="1" applyFont="1" applyFill="1" applyBorder="1" applyProtection="1">
      <protection locked="0"/>
    </xf>
    <xf numFmtId="0" fontId="21" fillId="6" borderId="27" xfId="4" applyFill="1" applyBorder="1" applyAlignment="1">
      <alignment wrapText="1"/>
    </xf>
    <xf numFmtId="169" fontId="21" fillId="5" borderId="10" xfId="4" applyNumberFormat="1" applyFill="1" applyBorder="1" applyAlignment="1" applyProtection="1">
      <alignment wrapText="1"/>
      <protection locked="0"/>
    </xf>
    <xf numFmtId="169" fontId="0" fillId="0" borderId="11" xfId="0" applyNumberFormat="1" applyBorder="1" applyAlignment="1" applyProtection="1">
      <alignment wrapText="1"/>
      <protection locked="0"/>
    </xf>
    <xf numFmtId="169" fontId="0" fillId="0" borderId="12" xfId="0" applyNumberFormat="1" applyBorder="1" applyAlignment="1" applyProtection="1">
      <alignment wrapText="1"/>
      <protection locked="0"/>
    </xf>
    <xf numFmtId="0" fontId="27" fillId="21" borderId="27" xfId="4" applyFont="1" applyFill="1" applyBorder="1"/>
    <xf numFmtId="0" fontId="27" fillId="21" borderId="11" xfId="4" applyFont="1" applyFill="1" applyBorder="1"/>
    <xf numFmtId="0" fontId="27" fillId="21" borderId="12" xfId="4" applyFont="1" applyFill="1" applyBorder="1"/>
    <xf numFmtId="1" fontId="21" fillId="9" borderId="10" xfId="4" applyNumberFormat="1" applyFill="1" applyBorder="1" applyProtection="1">
      <protection locked="0"/>
    </xf>
    <xf numFmtId="1" fontId="21" fillId="9" borderId="11" xfId="4" applyNumberFormat="1" applyFill="1" applyBorder="1" applyProtection="1">
      <protection locked="0"/>
    </xf>
    <xf numFmtId="1" fontId="21" fillId="9" borderId="12" xfId="4" applyNumberFormat="1" applyFill="1" applyBorder="1" applyProtection="1">
      <protection locked="0"/>
    </xf>
    <xf numFmtId="0" fontId="27" fillId="13" borderId="33" xfId="4" applyFont="1" applyFill="1" applyBorder="1" applyAlignment="1">
      <alignment wrapText="1"/>
    </xf>
    <xf numFmtId="0" fontId="27" fillId="0" borderId="13" xfId="4" applyFont="1" applyBorder="1" applyAlignment="1">
      <alignment wrapText="1"/>
    </xf>
    <xf numFmtId="0" fontId="27" fillId="0" borderId="26" xfId="4" applyFont="1" applyBorder="1" applyAlignment="1">
      <alignment wrapText="1"/>
    </xf>
    <xf numFmtId="0" fontId="30" fillId="6" borderId="27" xfId="5" applyFill="1" applyBorder="1" applyAlignment="1" applyProtection="1">
      <alignment horizontal="center"/>
    </xf>
    <xf numFmtId="0" fontId="30" fillId="6" borderId="11" xfId="5" applyFill="1" applyBorder="1" applyAlignment="1" applyProtection="1">
      <alignment horizontal="center"/>
    </xf>
    <xf numFmtId="0" fontId="30" fillId="6" borderId="12" xfId="5" applyFill="1" applyBorder="1" applyAlignment="1" applyProtection="1">
      <alignment horizontal="center"/>
    </xf>
    <xf numFmtId="169" fontId="21" fillId="5" borderId="10" xfId="4" applyNumberFormat="1" applyFill="1" applyBorder="1"/>
    <xf numFmtId="169" fontId="21" fillId="5" borderId="11" xfId="4" applyNumberFormat="1" applyFill="1" applyBorder="1"/>
    <xf numFmtId="169" fontId="21" fillId="5" borderId="12" xfId="4" applyNumberFormat="1" applyFill="1" applyBorder="1"/>
    <xf numFmtId="0" fontId="21" fillId="14" borderId="39" xfId="4" applyFill="1" applyBorder="1" applyAlignment="1">
      <alignment horizontal="center"/>
    </xf>
    <xf numFmtId="0" fontId="27" fillId="22" borderId="10" xfId="4" applyFont="1" applyFill="1" applyBorder="1" applyAlignment="1">
      <alignment wrapText="1"/>
    </xf>
    <xf numFmtId="0" fontId="27" fillId="22" borderId="11" xfId="4" applyFont="1" applyFill="1" applyBorder="1" applyAlignment="1">
      <alignment wrapText="1"/>
    </xf>
    <xf numFmtId="0" fontId="21" fillId="22" borderId="11" xfId="4" applyFill="1" applyBorder="1" applyAlignment="1">
      <alignment wrapText="1"/>
    </xf>
    <xf numFmtId="0" fontId="21" fillId="22" borderId="12" xfId="4" applyFill="1" applyBorder="1" applyAlignment="1">
      <alignment wrapText="1"/>
    </xf>
    <xf numFmtId="0" fontId="9" fillId="6" borderId="27" xfId="3" applyFill="1" applyBorder="1"/>
    <xf numFmtId="0" fontId="9" fillId="6" borderId="11" xfId="3" applyFill="1" applyBorder="1"/>
    <xf numFmtId="0" fontId="9" fillId="6" borderId="12" xfId="3" applyFill="1" applyBorder="1"/>
    <xf numFmtId="169" fontId="29" fillId="6" borderId="10" xfId="4" applyNumberFormat="1" applyFont="1" applyFill="1" applyBorder="1"/>
    <xf numFmtId="169" fontId="29" fillId="6" borderId="11" xfId="4" applyNumberFormat="1" applyFont="1" applyFill="1" applyBorder="1"/>
    <xf numFmtId="169" fontId="29" fillId="6" borderId="12" xfId="4" applyNumberFormat="1" applyFont="1" applyFill="1" applyBorder="1"/>
    <xf numFmtId="0" fontId="27" fillId="0" borderId="11" xfId="4" applyFont="1" applyBorder="1" applyAlignment="1">
      <alignment wrapText="1"/>
    </xf>
    <xf numFmtId="0" fontId="27" fillId="0" borderId="12" xfId="4" applyFont="1" applyBorder="1" applyAlignment="1">
      <alignment wrapText="1"/>
    </xf>
    <xf numFmtId="0" fontId="30" fillId="5" borderId="27" xfId="5" applyFill="1" applyBorder="1" applyAlignment="1" applyProtection="1"/>
    <xf numFmtId="0" fontId="30" fillId="5" borderId="11" xfId="5" applyFill="1" applyBorder="1" applyAlignment="1" applyProtection="1"/>
    <xf numFmtId="0" fontId="30" fillId="5" borderId="12" xfId="5" applyFill="1" applyBorder="1" applyAlignment="1" applyProtection="1"/>
    <xf numFmtId="0" fontId="27" fillId="5" borderId="10" xfId="4" applyFont="1" applyFill="1" applyBorder="1" applyAlignment="1">
      <alignment wrapText="1"/>
    </xf>
    <xf numFmtId="0" fontId="27" fillId="5" borderId="11" xfId="4" applyFont="1" applyFill="1" applyBorder="1" applyAlignment="1">
      <alignment wrapText="1"/>
    </xf>
    <xf numFmtId="0" fontId="27" fillId="5" borderId="12" xfId="4" applyFont="1" applyFill="1" applyBorder="1" applyAlignment="1">
      <alignment wrapText="1"/>
    </xf>
    <xf numFmtId="165" fontId="21" fillId="8" borderId="10" xfId="4" applyNumberFormat="1" applyFill="1" applyBorder="1" applyAlignment="1" applyProtection="1">
      <alignment wrapText="1"/>
      <protection locked="0"/>
    </xf>
    <xf numFmtId="165" fontId="21" fillId="8" borderId="12" xfId="4" applyNumberFormat="1" applyFill="1" applyBorder="1" applyAlignment="1" applyProtection="1">
      <alignment wrapText="1"/>
      <protection locked="0"/>
    </xf>
    <xf numFmtId="0" fontId="30" fillId="13" borderId="10" xfId="5" applyFill="1" applyBorder="1" applyAlignment="1">
      <alignment wrapText="1"/>
    </xf>
    <xf numFmtId="0" fontId="30" fillId="0" borderId="11" xfId="5" applyBorder="1" applyAlignment="1">
      <alignment wrapText="1"/>
    </xf>
    <xf numFmtId="0" fontId="30" fillId="0" borderId="12" xfId="5" applyBorder="1" applyAlignment="1">
      <alignment wrapText="1"/>
    </xf>
    <xf numFmtId="0" fontId="24" fillId="8" borderId="11" xfId="4" applyFont="1" applyFill="1" applyBorder="1"/>
    <xf numFmtId="0" fontId="24" fillId="8" borderId="12" xfId="4" applyFont="1" applyFill="1" applyBorder="1"/>
    <xf numFmtId="169" fontId="24" fillId="9" borderId="10" xfId="4" applyNumberFormat="1" applyFont="1" applyFill="1" applyBorder="1" applyProtection="1">
      <protection locked="0"/>
    </xf>
    <xf numFmtId="169" fontId="24" fillId="9" borderId="11" xfId="4" applyNumberFormat="1" applyFont="1" applyFill="1" applyBorder="1" applyProtection="1">
      <protection locked="0"/>
    </xf>
    <xf numFmtId="169" fontId="24" fillId="9" borderId="12" xfId="4" applyNumberFormat="1" applyFont="1" applyFill="1" applyBorder="1" applyProtection="1">
      <protection locked="0"/>
    </xf>
    <xf numFmtId="0" fontId="47" fillId="5" borderId="41" xfId="4" applyFont="1" applyFill="1" applyBorder="1" applyAlignment="1">
      <alignment horizontal="distributed" vertical="justify" wrapText="1"/>
    </xf>
    <xf numFmtId="0" fontId="47" fillId="5" borderId="5" xfId="4" applyFont="1" applyFill="1" applyBorder="1" applyAlignment="1">
      <alignment horizontal="distributed" vertical="justify" wrapText="1"/>
    </xf>
    <xf numFmtId="0" fontId="47" fillId="5" borderId="4" xfId="4" applyFont="1" applyFill="1" applyBorder="1" applyAlignment="1">
      <alignment horizontal="distributed" vertical="justify" wrapText="1"/>
    </xf>
    <xf numFmtId="0" fontId="24" fillId="5" borderId="42" xfId="4" applyFont="1" applyFill="1" applyBorder="1"/>
    <xf numFmtId="0" fontId="21" fillId="5" borderId="43" xfId="4" applyFill="1" applyBorder="1"/>
    <xf numFmtId="0" fontId="21" fillId="5" borderId="44" xfId="4" applyFill="1" applyBorder="1"/>
    <xf numFmtId="169" fontId="21" fillId="5" borderId="42" xfId="4" applyNumberFormat="1" applyFill="1" applyBorder="1"/>
    <xf numFmtId="169" fontId="21" fillId="5" borderId="43" xfId="4" applyNumberFormat="1" applyFill="1" applyBorder="1"/>
    <xf numFmtId="0" fontId="27" fillId="6" borderId="31" xfId="4" applyFont="1" applyFill="1" applyBorder="1" applyAlignment="1">
      <alignment horizontal="justify" vertical="center" wrapText="1"/>
    </xf>
    <xf numFmtId="0" fontId="21" fillId="6" borderId="40" xfId="4" applyFill="1" applyBorder="1" applyAlignment="1">
      <alignment horizontal="justify" vertical="center" wrapText="1"/>
    </xf>
    <xf numFmtId="0" fontId="21" fillId="6" borderId="38" xfId="4" applyFill="1" applyBorder="1" applyAlignment="1">
      <alignment horizontal="justify" vertical="center" wrapText="1"/>
    </xf>
    <xf numFmtId="0" fontId="21" fillId="6" borderId="20" xfId="4" applyFill="1" applyBorder="1" applyAlignment="1">
      <alignment horizontal="justify" vertical="center" wrapText="1"/>
    </xf>
    <xf numFmtId="0" fontId="21" fillId="6" borderId="50" xfId="4" applyFill="1" applyBorder="1" applyAlignment="1">
      <alignment horizontal="justify" vertical="center" wrapText="1"/>
    </xf>
    <xf numFmtId="0" fontId="21" fillId="6" borderId="24" xfId="4" applyFill="1" applyBorder="1" applyAlignment="1">
      <alignment horizontal="justify" vertical="center" wrapText="1"/>
    </xf>
    <xf numFmtId="169" fontId="24" fillId="5" borderId="10" xfId="4" applyNumberFormat="1" applyFont="1" applyFill="1" applyBorder="1"/>
    <xf numFmtId="169" fontId="24" fillId="5" borderId="11" xfId="4" applyNumberFormat="1" applyFont="1" applyFill="1" applyBorder="1"/>
    <xf numFmtId="169" fontId="24" fillId="5" borderId="12" xfId="4" applyNumberFormat="1" applyFont="1" applyFill="1" applyBorder="1"/>
    <xf numFmtId="0" fontId="32" fillId="5" borderId="10" xfId="5" applyFont="1" applyFill="1" applyBorder="1" applyAlignment="1" applyProtection="1">
      <alignment wrapText="1"/>
    </xf>
    <xf numFmtId="0" fontId="32" fillId="0" borderId="11" xfId="4" applyFont="1" applyBorder="1" applyAlignment="1">
      <alignment wrapText="1"/>
    </xf>
    <xf numFmtId="10" fontId="27" fillId="9" borderId="3" xfId="5" applyNumberFormat="1" applyFont="1" applyFill="1" applyBorder="1" applyAlignment="1" applyProtection="1">
      <alignment wrapText="1"/>
      <protection locked="0"/>
    </xf>
    <xf numFmtId="10" fontId="27" fillId="9" borderId="3" xfId="4" applyNumberFormat="1" applyFont="1" applyFill="1" applyBorder="1" applyAlignment="1" applyProtection="1">
      <alignment wrapText="1"/>
      <protection locked="0"/>
    </xf>
    <xf numFmtId="0" fontId="38" fillId="5" borderId="49" xfId="4" applyFont="1" applyFill="1" applyBorder="1"/>
    <xf numFmtId="0" fontId="38" fillId="5" borderId="7" xfId="4" applyFont="1" applyFill="1" applyBorder="1"/>
    <xf numFmtId="0" fontId="38" fillId="5" borderId="8" xfId="4" applyFont="1" applyFill="1" applyBorder="1"/>
    <xf numFmtId="169" fontId="38" fillId="5" borderId="6" xfId="4" applyNumberFormat="1" applyFont="1" applyFill="1" applyBorder="1"/>
    <xf numFmtId="169" fontId="38" fillId="5" borderId="7" xfId="4" applyNumberFormat="1" applyFont="1" applyFill="1" applyBorder="1"/>
    <xf numFmtId="169" fontId="38" fillId="5" borderId="8" xfId="4" applyNumberFormat="1" applyFont="1" applyFill="1" applyBorder="1"/>
    <xf numFmtId="10" fontId="27" fillId="9" borderId="10" xfId="4" applyNumberFormat="1" applyFont="1" applyFill="1" applyBorder="1" applyProtection="1">
      <protection locked="0"/>
    </xf>
    <xf numFmtId="10" fontId="27" fillId="9" borderId="12" xfId="4" applyNumberFormat="1" applyFont="1" applyFill="1" applyBorder="1" applyProtection="1">
      <protection locked="0"/>
    </xf>
    <xf numFmtId="169" fontId="21" fillId="23" borderId="10" xfId="4" applyNumberFormat="1" applyFill="1" applyBorder="1" applyAlignment="1">
      <alignment wrapText="1"/>
    </xf>
    <xf numFmtId="169" fontId="21" fillId="0" borderId="11" xfId="4" applyNumberFormat="1" applyBorder="1" applyAlignment="1">
      <alignment wrapText="1"/>
    </xf>
    <xf numFmtId="169" fontId="21" fillId="0" borderId="12" xfId="4" applyNumberFormat="1" applyBorder="1" applyAlignment="1">
      <alignment wrapText="1"/>
    </xf>
    <xf numFmtId="0" fontId="24" fillId="8" borderId="45" xfId="4" applyFont="1" applyFill="1" applyBorder="1"/>
    <xf numFmtId="0" fontId="24" fillId="8" borderId="46" xfId="4" applyFont="1" applyFill="1" applyBorder="1"/>
    <xf numFmtId="0" fontId="24" fillId="8" borderId="47" xfId="4" applyFont="1" applyFill="1" applyBorder="1"/>
    <xf numFmtId="169" fontId="21" fillId="9" borderId="48" xfId="4" applyNumberFormat="1" applyFill="1" applyBorder="1" applyProtection="1">
      <protection locked="0"/>
    </xf>
    <xf numFmtId="169" fontId="21" fillId="9" borderId="46" xfId="4" applyNumberFormat="1" applyFill="1" applyBorder="1" applyProtection="1">
      <protection locked="0"/>
    </xf>
    <xf numFmtId="169" fontId="21" fillId="9" borderId="47" xfId="4" applyNumberFormat="1" applyFill="1" applyBorder="1" applyProtection="1">
      <protection locked="0"/>
    </xf>
    <xf numFmtId="0" fontId="0" fillId="6" borderId="10" xfId="0" applyFill="1" applyBorder="1" applyAlignment="1">
      <alignment horizontal="center" wrapText="1"/>
    </xf>
    <xf numFmtId="0" fontId="0" fillId="0" borderId="12" xfId="0" applyBorder="1" applyAlignment="1">
      <alignment horizontal="center" wrapText="1"/>
    </xf>
    <xf numFmtId="0" fontId="5" fillId="0" borderId="10" xfId="0" applyFont="1" applyBorder="1" applyAlignment="1">
      <alignment horizontal="left" vertical="center" wrapText="1" indent="1"/>
    </xf>
    <xf numFmtId="0" fontId="0" fillId="0" borderId="11" xfId="0" applyBorder="1" applyAlignment="1">
      <alignment horizontal="left" vertical="center" wrapText="1" indent="1"/>
    </xf>
    <xf numFmtId="0" fontId="54"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2" xfId="0" applyBorder="1" applyAlignment="1">
      <alignment horizontal="left" vertical="center" wrapText="1" indent="1"/>
    </xf>
    <xf numFmtId="0" fontId="14" fillId="8" borderId="0" xfId="0" applyFont="1" applyFill="1" applyAlignment="1">
      <alignment wrapText="1"/>
    </xf>
    <xf numFmtId="0" fontId="3" fillId="8" borderId="0" xfId="0" applyFont="1" applyFill="1" applyAlignment="1">
      <alignment wrapText="1"/>
    </xf>
    <xf numFmtId="0" fontId="0" fillId="0" borderId="0" xfId="0"/>
    <xf numFmtId="0" fontId="14" fillId="8" borderId="0" xfId="0" applyFont="1" applyFill="1" applyAlignment="1">
      <alignment horizontal="left" vertical="center" wrapText="1"/>
    </xf>
    <xf numFmtId="0" fontId="3" fillId="8" borderId="0" xfId="0" applyFont="1" applyFill="1"/>
    <xf numFmtId="0" fontId="3" fillId="4" borderId="13" xfId="0" applyFont="1" applyFill="1" applyBorder="1" applyAlignment="1" applyProtection="1">
      <alignment horizontal="center" wrapText="1"/>
      <protection locked="0"/>
    </xf>
    <xf numFmtId="0" fontId="0" fillId="4" borderId="13" xfId="0" applyFill="1" applyBorder="1" applyAlignment="1" applyProtection="1">
      <alignment horizontal="center" wrapText="1"/>
      <protection locked="0"/>
    </xf>
    <xf numFmtId="0" fontId="3" fillId="5" borderId="13" xfId="0" applyFont="1" applyFill="1" applyBorder="1" applyAlignment="1">
      <alignment horizontal="center" wrapText="1"/>
    </xf>
    <xf numFmtId="0" fontId="0" fillId="5" borderId="14" xfId="0" applyFill="1" applyBorder="1" applyAlignment="1">
      <alignment horizontal="center" wrapText="1"/>
    </xf>
    <xf numFmtId="0" fontId="10" fillId="8" borderId="0" xfId="0" applyFont="1" applyFill="1" applyAlignment="1">
      <alignment vertical="center" wrapText="1"/>
    </xf>
    <xf numFmtId="0" fontId="11" fillId="8" borderId="0" xfId="0" applyFont="1" applyFill="1" applyAlignment="1">
      <alignment wrapText="1"/>
    </xf>
    <xf numFmtId="0" fontId="12" fillId="8" borderId="0" xfId="3" applyFont="1" applyFill="1" applyAlignment="1" applyProtection="1">
      <alignment horizontal="left" vertical="center" wrapText="1"/>
    </xf>
    <xf numFmtId="0" fontId="5"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6" borderId="10" xfId="0" applyFont="1" applyFill="1" applyBorder="1" applyAlignment="1">
      <alignment horizontal="center" vertical="center" wrapText="1"/>
    </xf>
    <xf numFmtId="0" fontId="0" fillId="6" borderId="11" xfId="0" applyFill="1" applyBorder="1" applyAlignment="1">
      <alignment horizontal="center" vertical="center" wrapText="1"/>
    </xf>
    <xf numFmtId="0" fontId="0" fillId="6" borderId="12" xfId="0" applyFill="1" applyBorder="1" applyAlignment="1">
      <alignment horizontal="center" vertical="center" wrapText="1"/>
    </xf>
    <xf numFmtId="0" fontId="14" fillId="8" borderId="0" xfId="0" applyFont="1" applyFill="1"/>
    <xf numFmtId="0" fontId="5" fillId="5" borderId="6" xfId="0" applyFont="1" applyFill="1" applyBorder="1" applyAlignment="1">
      <alignment horizontal="left" vertical="center" wrapText="1" indent="1"/>
    </xf>
    <xf numFmtId="0" fontId="0" fillId="0" borderId="7" xfId="0" applyBorder="1" applyAlignment="1">
      <alignment horizontal="left" vertical="center" wrapText="1" indent="1"/>
    </xf>
    <xf numFmtId="0" fontId="16" fillId="6" borderId="6" xfId="0" applyFont="1" applyFill="1" applyBorder="1" applyAlignment="1">
      <alignment horizontal="left" vertical="center" wrapText="1" indent="1"/>
    </xf>
    <xf numFmtId="0" fontId="15" fillId="6" borderId="7" xfId="0" applyFont="1" applyFill="1" applyBorder="1" applyAlignment="1">
      <alignment horizontal="left" vertical="center" wrapText="1" indent="1"/>
    </xf>
    <xf numFmtId="0" fontId="15" fillId="6" borderId="8" xfId="0" applyFont="1" applyFill="1" applyBorder="1" applyAlignment="1">
      <alignment horizontal="left" vertical="center" wrapText="1" indent="1"/>
    </xf>
    <xf numFmtId="0" fontId="61" fillId="24" borderId="31" xfId="0" applyFont="1" applyFill="1" applyBorder="1" applyAlignment="1">
      <alignment horizontal="center" wrapText="1"/>
    </xf>
    <xf numFmtId="0" fontId="0" fillId="24" borderId="30" xfId="0" applyFill="1" applyBorder="1" applyAlignment="1">
      <alignment horizontal="center" wrapText="1"/>
    </xf>
    <xf numFmtId="0" fontId="0" fillId="24" borderId="32" xfId="0" applyFill="1" applyBorder="1" applyAlignment="1">
      <alignment horizontal="center" wrapText="1"/>
    </xf>
    <xf numFmtId="0" fontId="0" fillId="24" borderId="38" xfId="0" applyFill="1" applyBorder="1" applyAlignment="1">
      <alignment horizontal="center" wrapText="1"/>
    </xf>
    <xf numFmtId="0" fontId="0" fillId="24" borderId="0" xfId="0" applyFill="1" applyAlignment="1">
      <alignment horizontal="center" wrapText="1"/>
    </xf>
    <xf numFmtId="0" fontId="0" fillId="24" borderId="21" xfId="0" applyFill="1" applyBorder="1" applyAlignment="1">
      <alignment horizontal="center" wrapText="1"/>
    </xf>
    <xf numFmtId="0" fontId="0" fillId="24" borderId="33" xfId="0" applyFill="1" applyBorder="1" applyAlignment="1">
      <alignment horizontal="center" wrapText="1"/>
    </xf>
    <xf numFmtId="0" fontId="0" fillId="24" borderId="13" xfId="0" applyFill="1" applyBorder="1" applyAlignment="1">
      <alignment horizontal="center" wrapText="1"/>
    </xf>
    <xf numFmtId="0" fontId="0" fillId="24" borderId="26" xfId="0" applyFill="1" applyBorder="1" applyAlignment="1">
      <alignment horizontal="center" wrapText="1"/>
    </xf>
    <xf numFmtId="0" fontId="64" fillId="8" borderId="0" xfId="0" applyFont="1" applyFill="1" applyAlignment="1">
      <alignment vertical="center" wrapText="1"/>
    </xf>
    <xf numFmtId="0" fontId="0" fillId="8" borderId="0" xfId="0" applyFill="1"/>
    <xf numFmtId="0" fontId="62" fillId="6" borderId="10" xfId="0" applyFont="1" applyFill="1" applyBorder="1" applyAlignment="1">
      <alignment horizontal="center" wrapText="1"/>
    </xf>
    <xf numFmtId="0" fontId="0" fillId="6" borderId="11" xfId="0" applyFill="1" applyBorder="1" applyAlignment="1">
      <alignment horizontal="center" wrapText="1"/>
    </xf>
    <xf numFmtId="0" fontId="0" fillId="6" borderId="12" xfId="0" applyFill="1" applyBorder="1" applyAlignment="1">
      <alignment horizontal="center" wrapText="1"/>
    </xf>
    <xf numFmtId="0" fontId="63" fillId="28" borderId="0" xfId="0" applyFont="1" applyFill="1" applyAlignment="1">
      <alignment horizontal="center" wrapText="1"/>
    </xf>
    <xf numFmtId="0" fontId="0" fillId="28" borderId="0" xfId="0" applyFill="1" applyAlignment="1">
      <alignment horizontal="center" wrapText="1"/>
    </xf>
    <xf numFmtId="0" fontId="69" fillId="8" borderId="0" xfId="0" applyFont="1" applyFill="1" applyAlignment="1">
      <alignment vertical="center" wrapText="1"/>
    </xf>
    <xf numFmtId="0" fontId="20" fillId="8" borderId="0" xfId="0" applyFont="1" applyFill="1"/>
    <xf numFmtId="0" fontId="68" fillId="8" borderId="0" xfId="0" applyFont="1" applyFill="1" applyAlignment="1">
      <alignment vertical="center" wrapText="1"/>
    </xf>
    <xf numFmtId="0" fontId="0" fillId="8" borderId="0" xfId="0" applyFill="1" applyAlignment="1">
      <alignment wrapText="1"/>
    </xf>
    <xf numFmtId="0" fontId="65" fillId="8" borderId="0" xfId="0" applyFont="1" applyFill="1" applyAlignment="1">
      <alignment vertical="center" wrapText="1"/>
    </xf>
    <xf numFmtId="165" fontId="0" fillId="25" borderId="10" xfId="0" applyNumberFormat="1" applyFill="1" applyBorder="1" applyAlignment="1" applyProtection="1">
      <alignment wrapText="1"/>
      <protection locked="0"/>
    </xf>
    <xf numFmtId="165" fontId="0" fillId="25" borderId="11" xfId="0" applyNumberFormat="1" applyFill="1" applyBorder="1" applyAlignment="1" applyProtection="1">
      <alignment wrapText="1"/>
      <protection locked="0"/>
    </xf>
    <xf numFmtId="165" fontId="0" fillId="25" borderId="12" xfId="0" applyNumberFormat="1" applyFill="1" applyBorder="1" applyAlignment="1" applyProtection="1">
      <alignment wrapText="1"/>
      <protection locked="0"/>
    </xf>
    <xf numFmtId="0" fontId="3" fillId="24" borderId="10" xfId="0" applyFont="1" applyFill="1" applyBorder="1" applyAlignment="1">
      <alignment horizontal="center" wrapText="1"/>
    </xf>
    <xf numFmtId="0" fontId="0" fillId="24" borderId="11" xfId="0" applyFill="1" applyBorder="1" applyAlignment="1">
      <alignment wrapText="1"/>
    </xf>
    <xf numFmtId="0" fontId="0" fillId="24" borderId="12" xfId="0" applyFill="1" applyBorder="1" applyAlignment="1">
      <alignment wrapText="1"/>
    </xf>
    <xf numFmtId="165" fontId="0" fillId="24" borderId="10" xfId="0" applyNumberFormat="1" applyFill="1" applyBorder="1" applyAlignment="1">
      <alignment horizontal="center" wrapText="1"/>
    </xf>
    <xf numFmtId="165" fontId="0" fillId="24" borderId="11" xfId="0" applyNumberFormat="1" applyFill="1" applyBorder="1" applyAlignment="1">
      <alignment horizontal="center" wrapText="1"/>
    </xf>
    <xf numFmtId="165" fontId="0" fillId="24" borderId="12" xfId="0" applyNumberFormat="1" applyFill="1" applyBorder="1" applyAlignment="1">
      <alignment horizontal="center" wrapText="1"/>
    </xf>
    <xf numFmtId="165" fontId="0" fillId="5" borderId="10" xfId="0" applyNumberFormat="1" applyFill="1" applyBorder="1" applyAlignment="1">
      <alignment horizontal="center" wrapText="1"/>
    </xf>
    <xf numFmtId="165" fontId="0" fillId="5" borderId="11" xfId="0" applyNumberFormat="1" applyFill="1" applyBorder="1" applyAlignment="1">
      <alignment horizontal="center" wrapText="1"/>
    </xf>
    <xf numFmtId="165" fontId="0" fillId="5" borderId="12" xfId="0" applyNumberFormat="1" applyFill="1" applyBorder="1" applyAlignment="1">
      <alignment horizontal="center" wrapText="1"/>
    </xf>
    <xf numFmtId="0" fontId="0" fillId="8" borderId="10" xfId="0" applyFill="1" applyBorder="1" applyAlignment="1">
      <alignment wrapText="1"/>
    </xf>
    <xf numFmtId="0" fontId="0" fillId="8" borderId="11" xfId="0" applyFill="1" applyBorder="1" applyAlignment="1">
      <alignment wrapText="1"/>
    </xf>
    <xf numFmtId="0" fontId="0" fillId="8" borderId="12" xfId="0" applyFill="1" applyBorder="1" applyAlignment="1">
      <alignment wrapText="1"/>
    </xf>
    <xf numFmtId="0" fontId="3" fillId="8" borderId="0" xfId="0" applyFont="1" applyFill="1" applyAlignment="1">
      <alignment horizontal="center" wrapText="1"/>
    </xf>
    <xf numFmtId="10" fontId="0" fillId="22" borderId="10" xfId="0" applyNumberFormat="1" applyFill="1" applyBorder="1" applyAlignment="1" applyProtection="1">
      <alignment wrapText="1"/>
      <protection locked="0"/>
    </xf>
    <xf numFmtId="0" fontId="0" fillId="22" borderId="11" xfId="0" applyFill="1" applyBorder="1" applyAlignment="1" applyProtection="1">
      <alignment wrapText="1"/>
      <protection locked="0"/>
    </xf>
    <xf numFmtId="165" fontId="0" fillId="22" borderId="10" xfId="0" applyNumberFormat="1" applyFill="1" applyBorder="1" applyAlignment="1" applyProtection="1">
      <alignment wrapText="1"/>
      <protection locked="0"/>
    </xf>
    <xf numFmtId="165" fontId="0" fillId="22" borderId="11" xfId="0" applyNumberFormat="1" applyFill="1" applyBorder="1" applyAlignment="1" applyProtection="1">
      <alignment wrapText="1"/>
      <protection locked="0"/>
    </xf>
    <xf numFmtId="165" fontId="0" fillId="22" borderId="12" xfId="0" applyNumberFormat="1" applyFill="1" applyBorder="1" applyAlignment="1" applyProtection="1">
      <alignment wrapText="1"/>
      <protection locked="0"/>
    </xf>
    <xf numFmtId="0" fontId="0" fillId="8" borderId="30" xfId="0" applyFill="1" applyBorder="1" applyAlignment="1">
      <alignment horizontal="center" wrapText="1"/>
    </xf>
    <xf numFmtId="0" fontId="0" fillId="0" borderId="30" xfId="0" applyBorder="1" applyAlignment="1">
      <alignment horizontal="center" wrapText="1"/>
    </xf>
    <xf numFmtId="10" fontId="0" fillId="24" borderId="11" xfId="0" applyNumberFormat="1" applyFill="1" applyBorder="1" applyAlignment="1">
      <alignment wrapText="1"/>
    </xf>
    <xf numFmtId="10" fontId="0" fillId="0" borderId="11" xfId="0" applyNumberFormat="1" applyBorder="1" applyAlignment="1">
      <alignment wrapText="1"/>
    </xf>
    <xf numFmtId="10" fontId="0" fillId="0" borderId="12" xfId="0" applyNumberFormat="1" applyBorder="1" applyAlignment="1">
      <alignment wrapText="1"/>
    </xf>
    <xf numFmtId="0" fontId="24" fillId="13" borderId="27" xfId="0" applyFont="1" applyFill="1" applyBorder="1"/>
    <xf numFmtId="0" fontId="0" fillId="8" borderId="11" xfId="0" applyFill="1" applyBorder="1"/>
    <xf numFmtId="0" fontId="0" fillId="13" borderId="12" xfId="0" applyFill="1" applyBorder="1"/>
    <xf numFmtId="0" fontId="27" fillId="13" borderId="27" xfId="0" applyFont="1" applyFill="1" applyBorder="1"/>
    <xf numFmtId="0" fontId="27" fillId="13" borderId="11" xfId="0" applyFont="1" applyFill="1" applyBorder="1"/>
    <xf numFmtId="0" fontId="27" fillId="13" borderId="12" xfId="0" applyFont="1" applyFill="1" applyBorder="1"/>
    <xf numFmtId="0" fontId="0" fillId="0" borderId="11" xfId="0" applyBorder="1"/>
    <xf numFmtId="0" fontId="27" fillId="8" borderId="11" xfId="0" applyFont="1" applyFill="1" applyBorder="1"/>
    <xf numFmtId="0" fontId="0" fillId="8" borderId="12" xfId="0" applyFill="1" applyBorder="1"/>
    <xf numFmtId="0" fontId="0" fillId="13" borderId="27" xfId="0" applyFill="1" applyBorder="1"/>
    <xf numFmtId="0" fontId="27" fillId="13" borderId="27" xfId="3" applyFont="1" applyFill="1" applyBorder="1" applyAlignment="1" applyProtection="1"/>
    <xf numFmtId="0" fontId="27" fillId="0" borderId="11" xfId="3" applyFont="1" applyBorder="1" applyAlignment="1" applyProtection="1"/>
    <xf numFmtId="0" fontId="52" fillId="8" borderId="3" xfId="0" applyFont="1" applyFill="1" applyBorder="1" applyAlignment="1">
      <alignment horizontal="center" vertical="center" wrapText="1"/>
    </xf>
    <xf numFmtId="0" fontId="52" fillId="0" borderId="3" xfId="0" applyFont="1" applyBorder="1" applyAlignment="1">
      <alignment horizontal="center" vertical="center" wrapText="1"/>
    </xf>
    <xf numFmtId="0" fontId="51" fillId="5" borderId="30"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5" fillId="5" borderId="32"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21"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32" fillId="13" borderId="27" xfId="0" applyFont="1" applyFill="1" applyBorder="1"/>
    <xf numFmtId="0" fontId="32" fillId="8" borderId="11" xfId="0" applyFont="1" applyFill="1" applyBorder="1"/>
    <xf numFmtId="0" fontId="32" fillId="13" borderId="12" xfId="0" applyFont="1" applyFill="1" applyBorder="1"/>
    <xf numFmtId="0" fontId="24" fillId="13" borderId="27" xfId="0" applyFont="1" applyFill="1" applyBorder="1" applyAlignment="1">
      <alignment wrapText="1"/>
    </xf>
    <xf numFmtId="0" fontId="44" fillId="5" borderId="11" xfId="0" applyFont="1" applyFill="1" applyBorder="1" applyAlignment="1">
      <alignment wrapText="1"/>
    </xf>
    <xf numFmtId="0" fontId="44" fillId="5" borderId="12" xfId="0" applyFont="1" applyFill="1" applyBorder="1" applyAlignment="1">
      <alignment wrapText="1"/>
    </xf>
    <xf numFmtId="1" fontId="0" fillId="8" borderId="10" xfId="0" applyNumberFormat="1" applyFill="1" applyBorder="1" applyProtection="1">
      <protection locked="0"/>
    </xf>
    <xf numFmtId="1" fontId="0" fillId="8" borderId="11" xfId="0" applyNumberFormat="1" applyFill="1" applyBorder="1" applyProtection="1">
      <protection locked="0"/>
    </xf>
    <xf numFmtId="1" fontId="0" fillId="8" borderId="12" xfId="0" applyNumberFormat="1" applyFill="1" applyBorder="1" applyProtection="1">
      <protection locked="0"/>
    </xf>
    <xf numFmtId="0" fontId="13" fillId="8" borderId="0" xfId="3" applyFont="1" applyFill="1" applyAlignment="1" applyProtection="1">
      <alignment horizontal="left" vertical="center" wrapText="1"/>
    </xf>
    <xf numFmtId="0" fontId="5" fillId="5" borderId="10" xfId="0" applyFont="1" applyFill="1" applyBorder="1" applyAlignment="1">
      <alignment horizontal="left" vertical="center" wrapText="1" indent="1"/>
    </xf>
    <xf numFmtId="0" fontId="0" fillId="5" borderId="11" xfId="0" applyFill="1" applyBorder="1" applyAlignment="1">
      <alignment horizontal="left" vertical="center" wrapText="1" indent="1"/>
    </xf>
    <xf numFmtId="0" fontId="0" fillId="5" borderId="12" xfId="0" applyFill="1" applyBorder="1" applyAlignment="1">
      <alignment horizontal="left" vertical="center" wrapText="1" indent="1"/>
    </xf>
  </cellXfs>
  <cellStyles count="6">
    <cellStyle name="Hyperlink" xfId="3" builtinId="8"/>
    <cellStyle name="Hyperlink 2" xfId="5" xr:uid="{AFD4A1FC-C611-4FA3-A5D3-31983FE97DDA}"/>
    <cellStyle name="Input" xfId="1" builtinId="20"/>
    <cellStyle name="Normal" xfId="0" builtinId="0"/>
    <cellStyle name="Normal 2" xfId="4" xr:uid="{B0DA1B74-EFFE-4CB4-BCB8-76C8AAB88003}"/>
    <cellStyle name="Output" xfId="2" builtinId="21"/>
  </cellStyles>
  <dxfs count="34">
    <dxf>
      <numFmt numFmtId="0" formatCode="General"/>
    </dxf>
    <dxf>
      <numFmt numFmtId="13" formatCode="0%"/>
    </dxf>
    <dxf>
      <numFmt numFmtId="3" formatCode="#,##0"/>
    </dxf>
    <dxf>
      <border outline="0">
        <bottom style="thin">
          <color indexed="64"/>
        </bottom>
      </border>
    </dxf>
    <dxf>
      <numFmt numFmtId="0" formatCode="General"/>
    </dxf>
    <dxf>
      <numFmt numFmtId="13" formatCode="0%"/>
    </dxf>
    <dxf>
      <numFmt numFmtId="3" formatCode="#,##0"/>
    </dxf>
    <dxf>
      <border outline="0">
        <bottom style="thin">
          <color indexed="64"/>
        </bottom>
      </border>
    </dxf>
    <dxf>
      <numFmt numFmtId="0" formatCode="General"/>
    </dxf>
    <dxf>
      <numFmt numFmtId="13" formatCode="0%"/>
    </dxf>
    <dxf>
      <numFmt numFmtId="3" formatCode="#,##0"/>
    </dxf>
    <dxf>
      <border outline="0">
        <bottom style="thin">
          <color indexed="64"/>
        </bottom>
      </border>
    </dxf>
    <dxf>
      <numFmt numFmtId="4" formatCode="#,##0.00"/>
    </dxf>
    <dxf>
      <numFmt numFmtId="13" formatCode="0%"/>
    </dxf>
    <dxf>
      <numFmt numFmtId="3" formatCode="#,##0"/>
    </dxf>
    <dxf>
      <border outline="0">
        <bottom style="thin">
          <color indexed="64"/>
        </bottom>
      </border>
    </dxf>
    <dxf>
      <numFmt numFmtId="0" formatCode="General"/>
      <fill>
        <patternFill>
          <fgColor indexed="64"/>
          <bgColor theme="0"/>
        </patternFill>
      </fill>
    </dxf>
    <dxf>
      <numFmt numFmtId="13" formatCode="0%"/>
      <fill>
        <patternFill>
          <fgColor indexed="64"/>
          <bgColor theme="0"/>
        </patternFill>
      </fill>
    </dxf>
    <dxf>
      <numFmt numFmtId="3" formatCode="#,##0"/>
      <fill>
        <patternFill>
          <fgColor indexed="64"/>
          <bgColor theme="0"/>
        </patternFill>
      </fill>
    </dxf>
    <dxf>
      <fill>
        <patternFill>
          <fgColor indexed="64"/>
          <bgColor theme="0"/>
        </patternFill>
      </fill>
    </dxf>
    <dxf>
      <border outline="0">
        <bottom style="thin">
          <color rgb="FF000000"/>
        </bottom>
      </border>
    </dxf>
    <dxf>
      <fill>
        <patternFill>
          <fgColor indexed="64"/>
          <bgColor theme="0"/>
        </patternFill>
      </fill>
    </dxf>
    <dxf>
      <numFmt numFmtId="0" formatCode="General"/>
    </dxf>
    <dxf>
      <numFmt numFmtId="13" formatCode="0%"/>
    </dxf>
    <dxf>
      <numFmt numFmtId="3" formatCode="#,##0"/>
    </dxf>
    <dxf>
      <border outline="0">
        <bottom style="thin">
          <color rgb="FF000000"/>
        </bottom>
      </border>
    </dxf>
    <dxf>
      <numFmt numFmtId="0" formatCode="General"/>
    </dxf>
    <dxf>
      <numFmt numFmtId="13" formatCode="0%"/>
    </dxf>
    <dxf>
      <numFmt numFmtId="3" formatCode="#,##0"/>
    </dxf>
    <dxf>
      <border outline="0">
        <bottom style="thin">
          <color rgb="FF000000"/>
        </bottom>
      </border>
    </dxf>
    <dxf>
      <numFmt numFmtId="4" formatCode="#,##0.00"/>
    </dxf>
    <dxf>
      <numFmt numFmtId="13" formatCode="0%"/>
    </dxf>
    <dxf>
      <numFmt numFmtId="3" formatCode="#,##0"/>
    </dxf>
    <dxf>
      <border outline="0">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u="sng">
                <a:solidFill>
                  <a:srgbClr val="0070C0"/>
                </a:solidFill>
              </a:rPr>
              <a:t>Expenses by Category</a:t>
            </a:r>
          </a:p>
        </c:rich>
      </c:tx>
      <c:layout>
        <c:manualLayout>
          <c:xMode val="edge"/>
          <c:yMode val="edge"/>
          <c:x val="0.2808552149865387"/>
          <c:y val="2.6211311821316453E-2"/>
        </c:manualLayout>
      </c:layout>
      <c:overlay val="0"/>
      <c:spPr>
        <a:solidFill>
          <a:srgbClr val="FFFF00"/>
        </a:solidFill>
        <a:scene3d>
          <a:camera prst="orthographicFront"/>
          <a:lightRig rig="threePt" dir="t"/>
        </a:scene3d>
        <a:sp3d>
          <a:bevelT w="6350"/>
        </a:sp3d>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2.785575716078968E-3"/>
          <c:y val="1.6213155173785094E-2"/>
          <c:w val="0.99721446836312844"/>
          <c:h val="0.89185816478822499"/>
        </c:manualLayout>
      </c:layout>
      <c:pie3DChart>
        <c:varyColors val="1"/>
        <c:ser>
          <c:idx val="1"/>
          <c:order val="0"/>
          <c:tx>
            <c:strRef>
              <c:f>'Income &amp; Exp Worksheet '!$CD$38:$CD$43</c:f>
              <c:strCache>
                <c:ptCount val="6"/>
                <c:pt idx="0">
                  <c:v>Total Other Deductions</c:v>
                </c:pt>
                <c:pt idx="1">
                  <c:v>Operating Expenses</c:v>
                </c:pt>
                <c:pt idx="2">
                  <c:v>Total Cost  of Labor</c:v>
                </c:pt>
                <c:pt idx="3">
                  <c:v>Officer/Owner Salary on W2</c:v>
                </c:pt>
                <c:pt idx="4">
                  <c:v>All Other Payroll Expense</c:v>
                </c:pt>
                <c:pt idx="5">
                  <c:v>Net Profit/Loss</c:v>
                </c:pt>
              </c:strCache>
            </c:strRef>
          </c:tx>
          <c:dPt>
            <c:idx val="0"/>
            <c:bubble3D val="0"/>
            <c:extLst>
              <c:ext xmlns:c16="http://schemas.microsoft.com/office/drawing/2014/chart" uri="{C3380CC4-5D6E-409C-BE32-E72D297353CC}">
                <c16:uniqueId val="{00000000-00B4-4795-AFFA-5D42F51436B0}"/>
              </c:ext>
            </c:extLst>
          </c:dPt>
          <c:dPt>
            <c:idx val="1"/>
            <c:bubble3D val="0"/>
            <c:extLst>
              <c:ext xmlns:c16="http://schemas.microsoft.com/office/drawing/2014/chart" uri="{C3380CC4-5D6E-409C-BE32-E72D297353CC}">
                <c16:uniqueId val="{00000001-00B4-4795-AFFA-5D42F51436B0}"/>
              </c:ext>
            </c:extLst>
          </c:dPt>
          <c:dPt>
            <c:idx val="2"/>
            <c:bubble3D val="0"/>
            <c:extLst>
              <c:ext xmlns:c16="http://schemas.microsoft.com/office/drawing/2014/chart" uri="{C3380CC4-5D6E-409C-BE32-E72D297353CC}">
                <c16:uniqueId val="{00000002-00B4-4795-AFFA-5D42F51436B0}"/>
              </c:ext>
            </c:extLst>
          </c:dPt>
          <c:dPt>
            <c:idx val="3"/>
            <c:bubble3D val="0"/>
            <c:extLst>
              <c:ext xmlns:c16="http://schemas.microsoft.com/office/drawing/2014/chart" uri="{C3380CC4-5D6E-409C-BE32-E72D297353CC}">
                <c16:uniqueId val="{00000003-00B4-4795-AFFA-5D42F51436B0}"/>
              </c:ext>
            </c:extLst>
          </c:dPt>
          <c:dPt>
            <c:idx val="4"/>
            <c:bubble3D val="0"/>
            <c:extLst>
              <c:ext xmlns:c16="http://schemas.microsoft.com/office/drawing/2014/chart" uri="{C3380CC4-5D6E-409C-BE32-E72D297353CC}">
                <c16:uniqueId val="{00000004-00B4-4795-AFFA-5D42F51436B0}"/>
              </c:ext>
            </c:extLst>
          </c:dPt>
          <c:dPt>
            <c:idx val="5"/>
            <c:bubble3D val="0"/>
            <c:extLst>
              <c:ext xmlns:c16="http://schemas.microsoft.com/office/drawing/2014/chart" uri="{C3380CC4-5D6E-409C-BE32-E72D297353CC}">
                <c16:uniqueId val="{00000005-00B4-4795-AFFA-5D42F51436B0}"/>
              </c:ext>
            </c:extLst>
          </c:dPt>
          <c:dLbls>
            <c:dLbl>
              <c:idx val="14"/>
              <c:dLblPos val="inEnd"/>
              <c:showLegendKey val="1"/>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0B4-4795-AFFA-5D42F51436B0}"/>
                </c:ext>
              </c:extLst>
            </c:dLbl>
            <c:dLbl>
              <c:idx val="26"/>
              <c:numFmt formatCode="General" sourceLinked="0"/>
              <c:spPr>
                <a:solidFill>
                  <a:srgbClr val="FFFF00"/>
                </a:solidFill>
                <a:ln w="25400">
                  <a:noFill/>
                </a:ln>
              </c:spPr>
              <c:txPr>
                <a:bodyPr rot="0" vertOverflow="overflow" horzOverflow="overflow" vert="horz" wrap="square" lIns="38100" tIns="19050" rIns="38100" bIns="19050" anchor="ctr" anchorCtr="0">
                  <a:noAutofit/>
                </a:bodyPr>
                <a:lstStyle/>
                <a:p>
                  <a:pPr>
                    <a:defRPr>
                      <a:solidFill>
                        <a:schemeClr val="tx1"/>
                      </a:solidFill>
                    </a:defRPr>
                  </a:pPr>
                  <a:endParaRPr lang="en-US"/>
                </a:p>
              </c:txPr>
              <c:dLblPos val="inEnd"/>
              <c:showLegendKey val="1"/>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0B4-4795-AFFA-5D42F51436B0}"/>
                </c:ext>
              </c:extLst>
            </c:dLbl>
            <c:numFmt formatCode="General" sourceLinked="0"/>
            <c:spPr>
              <a:solidFill>
                <a:srgbClr val="FFFF00"/>
              </a:solidFill>
              <a:ln w="25400">
                <a:noFill/>
              </a:ln>
            </c:spPr>
            <c:txPr>
              <a:bodyPr rot="0" vertOverflow="overflow" horzOverflow="overflow" vert="horz" wrap="square" lIns="38100" tIns="19050" rIns="38100" bIns="19050" anchor="ctr" anchorCtr="0">
                <a:spAutoFit/>
              </a:bodyPr>
              <a:lstStyle/>
              <a:p>
                <a:pPr>
                  <a:defRPr>
                    <a:solidFill>
                      <a:schemeClr val="tx1"/>
                    </a:solidFill>
                  </a:defRPr>
                </a:pPr>
                <a:endParaRPr lang="en-US"/>
              </a:p>
            </c:txPr>
            <c:dLblPos val="inEnd"/>
            <c:showLegendKey val="1"/>
            <c:showVal val="1"/>
            <c:showCatName val="1"/>
            <c:showSerName val="0"/>
            <c:showPercent val="1"/>
            <c:showBubbleSize val="0"/>
            <c:separator>, </c:separator>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'!$CG$38:$CG$43</c:f>
              <c:numCache>
                <c:formatCode>"$"#,##0.00</c:formatCode>
                <c:ptCount val="6"/>
                <c:pt idx="0">
                  <c:v>0</c:v>
                </c:pt>
                <c:pt idx="1">
                  <c:v>0</c:v>
                </c:pt>
                <c:pt idx="2" formatCode="General">
                  <c:v>0</c:v>
                </c:pt>
                <c:pt idx="3" formatCode="General">
                  <c:v>0</c:v>
                </c:pt>
                <c:pt idx="4">
                  <c:v>0</c:v>
                </c:pt>
                <c:pt idx="5">
                  <c:v>0</c:v>
                </c:pt>
              </c:numCache>
            </c:numRef>
          </c:val>
          <c:extLst>
            <c:ext xmlns:c16="http://schemas.microsoft.com/office/drawing/2014/chart" uri="{C3380CC4-5D6E-409C-BE32-E72D297353CC}">
              <c16:uniqueId val="{00000008-00B4-4795-AFFA-5D42F51436B0}"/>
            </c:ext>
          </c:extLst>
        </c:ser>
        <c:ser>
          <c:idx val="2"/>
          <c:order val="1"/>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A-00B4-4795-AFFA-5D42F51436B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C-00B4-4795-AFFA-5D42F51436B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E-00B4-4795-AFFA-5D42F51436B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0-00B4-4795-AFFA-5D42F51436B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2-00B4-4795-AFFA-5D42F51436B0}"/>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4-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'!$E$17</c:f>
              <c:numCache>
                <c:formatCode>General</c:formatCode>
                <c:ptCount val="1"/>
              </c:numCache>
            </c:numRef>
          </c:val>
          <c:extLst>
            <c:ext xmlns:c16="http://schemas.microsoft.com/office/drawing/2014/chart" uri="{C3380CC4-5D6E-409C-BE32-E72D297353CC}">
              <c16:uniqueId val="{00000015-00B4-4795-AFFA-5D42F51436B0}"/>
            </c:ext>
          </c:extLst>
        </c:ser>
        <c:ser>
          <c:idx val="3"/>
          <c:order val="2"/>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17-00B4-4795-AFFA-5D42F51436B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9-00B4-4795-AFFA-5D42F51436B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B-00B4-4795-AFFA-5D42F51436B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D-00B4-4795-AFFA-5D42F51436B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F-00B4-4795-AFFA-5D42F51436B0}"/>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21-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'!$F$17</c:f>
              <c:numCache>
                <c:formatCode>General</c:formatCode>
                <c:ptCount val="1"/>
              </c:numCache>
            </c:numRef>
          </c:val>
          <c:extLst>
            <c:ext xmlns:c16="http://schemas.microsoft.com/office/drawing/2014/chart" uri="{C3380CC4-5D6E-409C-BE32-E72D297353CC}">
              <c16:uniqueId val="{00000022-00B4-4795-AFFA-5D42F51436B0}"/>
            </c:ext>
          </c:extLst>
        </c:ser>
        <c:ser>
          <c:idx val="4"/>
          <c:order val="3"/>
          <c:dPt>
            <c:idx val="0"/>
            <c:bubble3D val="0"/>
            <c:extLst>
              <c:ext xmlns:c16="http://schemas.microsoft.com/office/drawing/2014/chart" uri="{C3380CC4-5D6E-409C-BE32-E72D297353CC}">
                <c16:uniqueId val="{00000023-00B4-4795-AFFA-5D42F51436B0}"/>
              </c:ext>
            </c:extLst>
          </c:dPt>
          <c:dPt>
            <c:idx val="1"/>
            <c:bubble3D val="0"/>
            <c:extLst>
              <c:ext xmlns:c16="http://schemas.microsoft.com/office/drawing/2014/chart" uri="{C3380CC4-5D6E-409C-BE32-E72D297353CC}">
                <c16:uniqueId val="{00000024-00B4-4795-AFFA-5D42F51436B0}"/>
              </c:ext>
            </c:extLst>
          </c:dPt>
          <c:dPt>
            <c:idx val="2"/>
            <c:bubble3D val="0"/>
            <c:extLst>
              <c:ext xmlns:c16="http://schemas.microsoft.com/office/drawing/2014/chart" uri="{C3380CC4-5D6E-409C-BE32-E72D297353CC}">
                <c16:uniqueId val="{00000025-00B4-4795-AFFA-5D42F51436B0}"/>
              </c:ext>
            </c:extLst>
          </c:dPt>
          <c:dPt>
            <c:idx val="3"/>
            <c:bubble3D val="0"/>
            <c:extLst>
              <c:ext xmlns:c16="http://schemas.microsoft.com/office/drawing/2014/chart" uri="{C3380CC4-5D6E-409C-BE32-E72D297353CC}">
                <c16:uniqueId val="{00000026-00B4-4795-AFFA-5D42F51436B0}"/>
              </c:ext>
            </c:extLst>
          </c:dPt>
          <c:dPt>
            <c:idx val="4"/>
            <c:bubble3D val="0"/>
            <c:extLst>
              <c:ext xmlns:c16="http://schemas.microsoft.com/office/drawing/2014/chart" uri="{C3380CC4-5D6E-409C-BE32-E72D297353CC}">
                <c16:uniqueId val="{00000027-00B4-4795-AFFA-5D42F51436B0}"/>
              </c:ext>
            </c:extLst>
          </c:dPt>
          <c:dPt>
            <c:idx val="5"/>
            <c:bubble3D val="0"/>
            <c:extLst>
              <c:ext xmlns:c16="http://schemas.microsoft.com/office/drawing/2014/chart" uri="{C3380CC4-5D6E-409C-BE32-E72D297353CC}">
                <c16:uniqueId val="{00000028-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'!$G$17</c:f>
              <c:numCache>
                <c:formatCode>General</c:formatCode>
                <c:ptCount val="1"/>
              </c:numCache>
            </c:numRef>
          </c:val>
          <c:extLst>
            <c:ext xmlns:c16="http://schemas.microsoft.com/office/drawing/2014/chart" uri="{C3380CC4-5D6E-409C-BE32-E72D297353CC}">
              <c16:uniqueId val="{00000029-00B4-4795-AFFA-5D42F51436B0}"/>
            </c:ext>
          </c:extLst>
        </c:ser>
        <c:ser>
          <c:idx val="5"/>
          <c:order val="4"/>
          <c:dPt>
            <c:idx val="0"/>
            <c:bubble3D val="0"/>
            <c:extLst>
              <c:ext xmlns:c16="http://schemas.microsoft.com/office/drawing/2014/chart" uri="{C3380CC4-5D6E-409C-BE32-E72D297353CC}">
                <c16:uniqueId val="{0000002A-00B4-4795-AFFA-5D42F51436B0}"/>
              </c:ext>
            </c:extLst>
          </c:dPt>
          <c:dPt>
            <c:idx val="1"/>
            <c:bubble3D val="0"/>
            <c:extLst>
              <c:ext xmlns:c16="http://schemas.microsoft.com/office/drawing/2014/chart" uri="{C3380CC4-5D6E-409C-BE32-E72D297353CC}">
                <c16:uniqueId val="{0000002B-00B4-4795-AFFA-5D42F51436B0}"/>
              </c:ext>
            </c:extLst>
          </c:dPt>
          <c:dPt>
            <c:idx val="2"/>
            <c:bubble3D val="0"/>
            <c:extLst>
              <c:ext xmlns:c16="http://schemas.microsoft.com/office/drawing/2014/chart" uri="{C3380CC4-5D6E-409C-BE32-E72D297353CC}">
                <c16:uniqueId val="{0000002C-00B4-4795-AFFA-5D42F51436B0}"/>
              </c:ext>
            </c:extLst>
          </c:dPt>
          <c:dPt>
            <c:idx val="3"/>
            <c:bubble3D val="0"/>
            <c:extLst>
              <c:ext xmlns:c16="http://schemas.microsoft.com/office/drawing/2014/chart" uri="{C3380CC4-5D6E-409C-BE32-E72D297353CC}">
                <c16:uniqueId val="{0000002D-00B4-4795-AFFA-5D42F51436B0}"/>
              </c:ext>
            </c:extLst>
          </c:dPt>
          <c:dPt>
            <c:idx val="4"/>
            <c:bubble3D val="0"/>
            <c:extLst>
              <c:ext xmlns:c16="http://schemas.microsoft.com/office/drawing/2014/chart" uri="{C3380CC4-5D6E-409C-BE32-E72D297353CC}">
                <c16:uniqueId val="{0000002E-00B4-4795-AFFA-5D42F51436B0}"/>
              </c:ext>
            </c:extLst>
          </c:dPt>
          <c:dPt>
            <c:idx val="5"/>
            <c:bubble3D val="0"/>
            <c:extLst>
              <c:ext xmlns:c16="http://schemas.microsoft.com/office/drawing/2014/chart" uri="{C3380CC4-5D6E-409C-BE32-E72D297353CC}">
                <c16:uniqueId val="{0000002F-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'!$H$17</c:f>
              <c:numCache>
                <c:formatCode>General</c:formatCode>
                <c:ptCount val="1"/>
              </c:numCache>
            </c:numRef>
          </c:val>
          <c:extLst>
            <c:ext xmlns:c16="http://schemas.microsoft.com/office/drawing/2014/chart" uri="{C3380CC4-5D6E-409C-BE32-E72D297353CC}">
              <c16:uniqueId val="{00000030-00B4-4795-AFFA-5D42F51436B0}"/>
            </c:ext>
          </c:extLst>
        </c:ser>
        <c:ser>
          <c:idx val="6"/>
          <c:order val="5"/>
          <c:dPt>
            <c:idx val="0"/>
            <c:bubble3D val="0"/>
            <c:extLst>
              <c:ext xmlns:c16="http://schemas.microsoft.com/office/drawing/2014/chart" uri="{C3380CC4-5D6E-409C-BE32-E72D297353CC}">
                <c16:uniqueId val="{00000031-00B4-4795-AFFA-5D42F51436B0}"/>
              </c:ext>
            </c:extLst>
          </c:dPt>
          <c:dPt>
            <c:idx val="1"/>
            <c:bubble3D val="0"/>
            <c:extLst>
              <c:ext xmlns:c16="http://schemas.microsoft.com/office/drawing/2014/chart" uri="{C3380CC4-5D6E-409C-BE32-E72D297353CC}">
                <c16:uniqueId val="{00000032-00B4-4795-AFFA-5D42F51436B0}"/>
              </c:ext>
            </c:extLst>
          </c:dPt>
          <c:dPt>
            <c:idx val="2"/>
            <c:bubble3D val="0"/>
            <c:extLst>
              <c:ext xmlns:c16="http://schemas.microsoft.com/office/drawing/2014/chart" uri="{C3380CC4-5D6E-409C-BE32-E72D297353CC}">
                <c16:uniqueId val="{00000033-00B4-4795-AFFA-5D42F51436B0}"/>
              </c:ext>
            </c:extLst>
          </c:dPt>
          <c:dPt>
            <c:idx val="3"/>
            <c:bubble3D val="0"/>
            <c:extLst>
              <c:ext xmlns:c16="http://schemas.microsoft.com/office/drawing/2014/chart" uri="{C3380CC4-5D6E-409C-BE32-E72D297353CC}">
                <c16:uniqueId val="{00000034-00B4-4795-AFFA-5D42F51436B0}"/>
              </c:ext>
            </c:extLst>
          </c:dPt>
          <c:dPt>
            <c:idx val="4"/>
            <c:bubble3D val="0"/>
            <c:extLst>
              <c:ext xmlns:c16="http://schemas.microsoft.com/office/drawing/2014/chart" uri="{C3380CC4-5D6E-409C-BE32-E72D297353CC}">
                <c16:uniqueId val="{00000035-00B4-4795-AFFA-5D42F51436B0}"/>
              </c:ext>
            </c:extLst>
          </c:dPt>
          <c:dPt>
            <c:idx val="5"/>
            <c:bubble3D val="0"/>
            <c:extLst>
              <c:ext xmlns:c16="http://schemas.microsoft.com/office/drawing/2014/chart" uri="{C3380CC4-5D6E-409C-BE32-E72D297353CC}">
                <c16:uniqueId val="{00000036-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'!$I$17</c:f>
              <c:numCache>
                <c:formatCode>General</c:formatCode>
                <c:ptCount val="1"/>
              </c:numCache>
            </c:numRef>
          </c:val>
          <c:extLst>
            <c:ext xmlns:c16="http://schemas.microsoft.com/office/drawing/2014/chart" uri="{C3380CC4-5D6E-409C-BE32-E72D297353CC}">
              <c16:uniqueId val="{00000037-00B4-4795-AFFA-5D42F51436B0}"/>
            </c:ext>
          </c:extLst>
        </c:ser>
        <c:ser>
          <c:idx val="7"/>
          <c:order val="6"/>
          <c:dPt>
            <c:idx val="0"/>
            <c:bubble3D val="0"/>
            <c:extLst>
              <c:ext xmlns:c16="http://schemas.microsoft.com/office/drawing/2014/chart" uri="{C3380CC4-5D6E-409C-BE32-E72D297353CC}">
                <c16:uniqueId val="{00000038-00B4-4795-AFFA-5D42F51436B0}"/>
              </c:ext>
            </c:extLst>
          </c:dPt>
          <c:dPt>
            <c:idx val="1"/>
            <c:bubble3D val="0"/>
            <c:extLst>
              <c:ext xmlns:c16="http://schemas.microsoft.com/office/drawing/2014/chart" uri="{C3380CC4-5D6E-409C-BE32-E72D297353CC}">
                <c16:uniqueId val="{00000039-00B4-4795-AFFA-5D42F51436B0}"/>
              </c:ext>
            </c:extLst>
          </c:dPt>
          <c:dPt>
            <c:idx val="2"/>
            <c:bubble3D val="0"/>
            <c:extLst>
              <c:ext xmlns:c16="http://schemas.microsoft.com/office/drawing/2014/chart" uri="{C3380CC4-5D6E-409C-BE32-E72D297353CC}">
                <c16:uniqueId val="{0000003A-00B4-4795-AFFA-5D42F51436B0}"/>
              </c:ext>
            </c:extLst>
          </c:dPt>
          <c:dPt>
            <c:idx val="3"/>
            <c:bubble3D val="0"/>
            <c:extLst>
              <c:ext xmlns:c16="http://schemas.microsoft.com/office/drawing/2014/chart" uri="{C3380CC4-5D6E-409C-BE32-E72D297353CC}">
                <c16:uniqueId val="{0000003B-00B4-4795-AFFA-5D42F51436B0}"/>
              </c:ext>
            </c:extLst>
          </c:dPt>
          <c:dPt>
            <c:idx val="4"/>
            <c:bubble3D val="0"/>
            <c:extLst>
              <c:ext xmlns:c16="http://schemas.microsoft.com/office/drawing/2014/chart" uri="{C3380CC4-5D6E-409C-BE32-E72D297353CC}">
                <c16:uniqueId val="{0000003C-00B4-4795-AFFA-5D42F51436B0}"/>
              </c:ext>
            </c:extLst>
          </c:dPt>
          <c:dPt>
            <c:idx val="5"/>
            <c:bubble3D val="0"/>
            <c:extLst>
              <c:ext xmlns:c16="http://schemas.microsoft.com/office/drawing/2014/chart" uri="{C3380CC4-5D6E-409C-BE32-E72D297353CC}">
                <c16:uniqueId val="{0000003D-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'!$J$17</c:f>
              <c:numCache>
                <c:formatCode>General</c:formatCode>
                <c:ptCount val="1"/>
              </c:numCache>
            </c:numRef>
          </c:val>
          <c:extLst>
            <c:ext xmlns:c16="http://schemas.microsoft.com/office/drawing/2014/chart" uri="{C3380CC4-5D6E-409C-BE32-E72D297353CC}">
              <c16:uniqueId val="{0000003E-00B4-4795-AFFA-5D42F51436B0}"/>
            </c:ext>
          </c:extLst>
        </c:ser>
        <c:ser>
          <c:idx val="8"/>
          <c:order val="7"/>
          <c:dPt>
            <c:idx val="0"/>
            <c:bubble3D val="0"/>
            <c:extLst>
              <c:ext xmlns:c16="http://schemas.microsoft.com/office/drawing/2014/chart" uri="{C3380CC4-5D6E-409C-BE32-E72D297353CC}">
                <c16:uniqueId val="{0000003F-00B4-4795-AFFA-5D42F51436B0}"/>
              </c:ext>
            </c:extLst>
          </c:dPt>
          <c:dPt>
            <c:idx val="1"/>
            <c:bubble3D val="0"/>
            <c:extLst>
              <c:ext xmlns:c16="http://schemas.microsoft.com/office/drawing/2014/chart" uri="{C3380CC4-5D6E-409C-BE32-E72D297353CC}">
                <c16:uniqueId val="{00000040-00B4-4795-AFFA-5D42F51436B0}"/>
              </c:ext>
            </c:extLst>
          </c:dPt>
          <c:dPt>
            <c:idx val="2"/>
            <c:bubble3D val="0"/>
            <c:extLst>
              <c:ext xmlns:c16="http://schemas.microsoft.com/office/drawing/2014/chart" uri="{C3380CC4-5D6E-409C-BE32-E72D297353CC}">
                <c16:uniqueId val="{00000041-00B4-4795-AFFA-5D42F51436B0}"/>
              </c:ext>
            </c:extLst>
          </c:dPt>
          <c:dPt>
            <c:idx val="3"/>
            <c:bubble3D val="0"/>
            <c:extLst>
              <c:ext xmlns:c16="http://schemas.microsoft.com/office/drawing/2014/chart" uri="{C3380CC4-5D6E-409C-BE32-E72D297353CC}">
                <c16:uniqueId val="{00000042-00B4-4795-AFFA-5D42F51436B0}"/>
              </c:ext>
            </c:extLst>
          </c:dPt>
          <c:dPt>
            <c:idx val="4"/>
            <c:bubble3D val="0"/>
            <c:extLst>
              <c:ext xmlns:c16="http://schemas.microsoft.com/office/drawing/2014/chart" uri="{C3380CC4-5D6E-409C-BE32-E72D297353CC}">
                <c16:uniqueId val="{00000043-00B4-4795-AFFA-5D42F51436B0}"/>
              </c:ext>
            </c:extLst>
          </c:dPt>
          <c:dPt>
            <c:idx val="5"/>
            <c:bubble3D val="0"/>
            <c:extLst>
              <c:ext xmlns:c16="http://schemas.microsoft.com/office/drawing/2014/chart" uri="{C3380CC4-5D6E-409C-BE32-E72D297353CC}">
                <c16:uniqueId val="{00000044-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'!$K$17</c:f>
              <c:numCache>
                <c:formatCode>General</c:formatCode>
                <c:ptCount val="1"/>
              </c:numCache>
            </c:numRef>
          </c:val>
          <c:extLst>
            <c:ext xmlns:c16="http://schemas.microsoft.com/office/drawing/2014/chart" uri="{C3380CC4-5D6E-409C-BE32-E72D297353CC}">
              <c16:uniqueId val="{00000045-00B4-4795-AFFA-5D42F51436B0}"/>
            </c:ext>
          </c:extLst>
        </c:ser>
        <c:ser>
          <c:idx val="9"/>
          <c:order val="8"/>
          <c:dPt>
            <c:idx val="0"/>
            <c:bubble3D val="0"/>
            <c:extLst>
              <c:ext xmlns:c16="http://schemas.microsoft.com/office/drawing/2014/chart" uri="{C3380CC4-5D6E-409C-BE32-E72D297353CC}">
                <c16:uniqueId val="{00000046-00B4-4795-AFFA-5D42F51436B0}"/>
              </c:ext>
            </c:extLst>
          </c:dPt>
          <c:dPt>
            <c:idx val="1"/>
            <c:bubble3D val="0"/>
            <c:extLst>
              <c:ext xmlns:c16="http://schemas.microsoft.com/office/drawing/2014/chart" uri="{C3380CC4-5D6E-409C-BE32-E72D297353CC}">
                <c16:uniqueId val="{00000047-00B4-4795-AFFA-5D42F51436B0}"/>
              </c:ext>
            </c:extLst>
          </c:dPt>
          <c:dPt>
            <c:idx val="2"/>
            <c:bubble3D val="0"/>
            <c:extLst>
              <c:ext xmlns:c16="http://schemas.microsoft.com/office/drawing/2014/chart" uri="{C3380CC4-5D6E-409C-BE32-E72D297353CC}">
                <c16:uniqueId val="{00000048-00B4-4795-AFFA-5D42F51436B0}"/>
              </c:ext>
            </c:extLst>
          </c:dPt>
          <c:dPt>
            <c:idx val="3"/>
            <c:bubble3D val="0"/>
            <c:extLst>
              <c:ext xmlns:c16="http://schemas.microsoft.com/office/drawing/2014/chart" uri="{C3380CC4-5D6E-409C-BE32-E72D297353CC}">
                <c16:uniqueId val="{00000049-00B4-4795-AFFA-5D42F51436B0}"/>
              </c:ext>
            </c:extLst>
          </c:dPt>
          <c:dPt>
            <c:idx val="4"/>
            <c:bubble3D val="0"/>
            <c:extLst>
              <c:ext xmlns:c16="http://schemas.microsoft.com/office/drawing/2014/chart" uri="{C3380CC4-5D6E-409C-BE32-E72D297353CC}">
                <c16:uniqueId val="{0000004A-00B4-4795-AFFA-5D42F51436B0}"/>
              </c:ext>
            </c:extLst>
          </c:dPt>
          <c:dPt>
            <c:idx val="5"/>
            <c:bubble3D val="0"/>
            <c:extLst>
              <c:ext xmlns:c16="http://schemas.microsoft.com/office/drawing/2014/chart" uri="{C3380CC4-5D6E-409C-BE32-E72D297353CC}">
                <c16:uniqueId val="{0000004B-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'!$L$17</c:f>
              <c:numCache>
                <c:formatCode>General</c:formatCode>
                <c:ptCount val="1"/>
              </c:numCache>
            </c:numRef>
          </c:val>
          <c:extLst>
            <c:ext xmlns:c16="http://schemas.microsoft.com/office/drawing/2014/chart" uri="{C3380CC4-5D6E-409C-BE32-E72D297353CC}">
              <c16:uniqueId val="{0000004C-00B4-4795-AFFA-5D42F51436B0}"/>
            </c:ext>
          </c:extLst>
        </c:ser>
        <c:ser>
          <c:idx val="0"/>
          <c:order val="9"/>
          <c:tx>
            <c:strRef>
              <c:f>'Income &amp; Exp Worksheet '!$CD$7:$CD$45</c:f>
              <c:strCache>
                <c:ptCount val="39"/>
                <c:pt idx="0">
                  <c:v>Business Activity Codes</c:v>
                </c:pt>
                <c:pt idx="1">
                  <c:v>Yes, Issued</c:v>
                </c:pt>
                <c:pt idx="2">
                  <c:v>No Need</c:v>
                </c:pt>
                <c:pt idx="3">
                  <c:v>Need to Issue</c:v>
                </c:pt>
                <c:pt idx="4">
                  <c:v>Need Help</c:v>
                </c:pt>
                <c:pt idx="5">
                  <c:v>Please Select</c:v>
                </c:pt>
                <c:pt idx="8">
                  <c:v>A/c #</c:v>
                </c:pt>
                <c:pt idx="9">
                  <c:v> </c:v>
                </c:pt>
                <c:pt idx="11">
                  <c:v>Yes</c:v>
                </c:pt>
                <c:pt idx="12">
                  <c:v>No Change</c:v>
                </c:pt>
                <c:pt idx="13">
                  <c:v>Please Select</c:v>
                </c:pt>
                <c:pt idx="14">
                  <c:v>Tax Entity Type - Please Select</c:v>
                </c:pt>
                <c:pt idx="15">
                  <c:v>Yes</c:v>
                </c:pt>
                <c:pt idx="16">
                  <c:v>No</c:v>
                </c:pt>
                <c:pt idx="17">
                  <c:v>Please Select</c:v>
                </c:pt>
                <c:pt idx="18">
                  <c:v>1500</c:v>
                </c:pt>
                <c:pt idx="19">
                  <c:v>Bank A/C Type: Please Select</c:v>
                </c:pt>
                <c:pt idx="20">
                  <c:v>Business Checking</c:v>
                </c:pt>
                <c:pt idx="21">
                  <c:v>Business Savings</c:v>
                </c:pt>
                <c:pt idx="22">
                  <c:v>Personal Savings</c:v>
                </c:pt>
                <c:pt idx="23">
                  <c:v>Personal Checking</c:v>
                </c:pt>
                <c:pt idx="25">
                  <c:v>$0</c:v>
                </c:pt>
                <c:pt idx="26">
                  <c:v>$0</c:v>
                </c:pt>
                <c:pt idx="27">
                  <c:v>$0</c:v>
                </c:pt>
                <c:pt idx="28">
                  <c:v> </c:v>
                </c:pt>
                <c:pt idx="30">
                  <c:v>1500</c:v>
                </c:pt>
                <c:pt idx="31">
                  <c:v>Total Other Deductions</c:v>
                </c:pt>
                <c:pt idx="32">
                  <c:v>Operating Expenses</c:v>
                </c:pt>
                <c:pt idx="33">
                  <c:v>Total Cost  of Labor</c:v>
                </c:pt>
                <c:pt idx="34">
                  <c:v>Officer/Owner Salary on W2</c:v>
                </c:pt>
                <c:pt idx="35">
                  <c:v>All Other Payroll Expense</c:v>
                </c:pt>
                <c:pt idx="36">
                  <c:v>Net Profit/Loss</c:v>
                </c:pt>
                <c:pt idx="37">
                  <c:v>$0.00</c:v>
                </c:pt>
                <c:pt idx="38">
                  <c:v> </c:v>
                </c:pt>
              </c:strCache>
            </c:strRef>
          </c:tx>
          <c:dPt>
            <c:idx val="0"/>
            <c:bubble3D val="0"/>
            <c:extLst>
              <c:ext xmlns:c16="http://schemas.microsoft.com/office/drawing/2014/chart" uri="{C3380CC4-5D6E-409C-BE32-E72D297353CC}">
                <c16:uniqueId val="{0000004D-00B4-4795-AFFA-5D42F51436B0}"/>
              </c:ext>
            </c:extLst>
          </c:dPt>
          <c:dPt>
            <c:idx val="1"/>
            <c:bubble3D val="0"/>
            <c:extLst>
              <c:ext xmlns:c16="http://schemas.microsoft.com/office/drawing/2014/chart" uri="{C3380CC4-5D6E-409C-BE32-E72D297353CC}">
                <c16:uniqueId val="{0000004E-00B4-4795-AFFA-5D42F51436B0}"/>
              </c:ext>
            </c:extLst>
          </c:dPt>
          <c:dPt>
            <c:idx val="2"/>
            <c:bubble3D val="0"/>
            <c:extLst>
              <c:ext xmlns:c16="http://schemas.microsoft.com/office/drawing/2014/chart" uri="{C3380CC4-5D6E-409C-BE32-E72D297353CC}">
                <c16:uniqueId val="{0000004F-00B4-4795-AFFA-5D42F51436B0}"/>
              </c:ext>
            </c:extLst>
          </c:dPt>
          <c:dPt>
            <c:idx val="3"/>
            <c:bubble3D val="0"/>
            <c:extLst>
              <c:ext xmlns:c16="http://schemas.microsoft.com/office/drawing/2014/chart" uri="{C3380CC4-5D6E-409C-BE32-E72D297353CC}">
                <c16:uniqueId val="{00000050-00B4-4795-AFFA-5D42F51436B0}"/>
              </c:ext>
            </c:extLst>
          </c:dPt>
          <c:dPt>
            <c:idx val="4"/>
            <c:bubble3D val="0"/>
            <c:extLst>
              <c:ext xmlns:c16="http://schemas.microsoft.com/office/drawing/2014/chart" uri="{C3380CC4-5D6E-409C-BE32-E72D297353CC}">
                <c16:uniqueId val="{00000051-00B4-4795-AFFA-5D42F51436B0}"/>
              </c:ext>
            </c:extLst>
          </c:dPt>
          <c:dPt>
            <c:idx val="5"/>
            <c:bubble3D val="0"/>
            <c:extLst>
              <c:ext xmlns:c16="http://schemas.microsoft.com/office/drawing/2014/chart" uri="{C3380CC4-5D6E-409C-BE32-E72D297353CC}">
                <c16:uniqueId val="{00000052-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Lit>
              <c:formatCode>General</c:formatCode>
              <c:ptCount val="1"/>
              <c:pt idx="0">
                <c:v>1</c:v>
              </c:pt>
            </c:numLit>
          </c:val>
          <c:extLst>
            <c:ext xmlns:c16="http://schemas.microsoft.com/office/drawing/2014/chart" uri="{C3380CC4-5D6E-409C-BE32-E72D297353CC}">
              <c16:uniqueId val="{00000053-00B4-4795-AFFA-5D42F51436B0}"/>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2.2448266928007392E-3"/>
          <c:y val="0.85952014821676703"/>
          <c:w val="0.98391605555743311"/>
          <c:h val="0.13502259276413975"/>
        </c:manualLayout>
      </c:layout>
      <c:overlay val="0"/>
    </c:legend>
    <c:plotVisOnly val="1"/>
    <c:dispBlanksAs val="gap"/>
    <c:showDLblsOverMax val="0"/>
  </c:chart>
  <c:spPr>
    <a:solidFill>
      <a:srgbClr val="92D050"/>
    </a:solidFill>
    <a:effectLst/>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Income &amp; Exp Worksheet '!A1"/></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1.xml"/><Relationship Id="rId1" Type="http://schemas.openxmlformats.org/officeDocument/2006/relationships/hyperlink" Target="#'Basic Information'!A1"/><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hyperlink" Target="#'Income &amp; Exp Worksheet '!A1"/></Relationships>
</file>

<file path=xl/drawings/drawing1.xml><?xml version="1.0" encoding="utf-8"?>
<xdr:wsDr xmlns:xdr="http://schemas.openxmlformats.org/drawingml/2006/spreadsheetDrawing" xmlns:a="http://schemas.openxmlformats.org/drawingml/2006/main">
  <xdr:twoCellAnchor>
    <xdr:from>
      <xdr:col>36</xdr:col>
      <xdr:colOff>0</xdr:colOff>
      <xdr:row>4</xdr:row>
      <xdr:rowOff>0</xdr:rowOff>
    </xdr:from>
    <xdr:to>
      <xdr:col>45</xdr:col>
      <xdr:colOff>132522</xdr:colOff>
      <xdr:row>7</xdr:row>
      <xdr:rowOff>57979</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8FA96A53-429E-4531-8165-1F6FE36689CD}"/>
            </a:ext>
          </a:extLst>
        </xdr:cNvPr>
        <xdr:cNvSpPr/>
      </xdr:nvSpPr>
      <xdr:spPr>
        <a:xfrm>
          <a:off x="8896350" y="571500"/>
          <a:ext cx="2018472" cy="543754"/>
        </a:xfrm>
        <a:prstGeom prst="roundRect">
          <a:avLst/>
        </a:prstGeom>
        <a:solidFill>
          <a:srgbClr val="00B05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nSpc>
              <a:spcPts val="1000"/>
            </a:lnSpc>
          </a:pPr>
          <a:r>
            <a:rPr lang="en-US" baseline="0"/>
            <a:t>Click Here to go back to the Income &amp; Expense Worksheet</a:t>
          </a:r>
        </a:p>
      </xdr:txBody>
    </xdr:sp>
    <xdr:clientData/>
  </xdr:twoCellAnchor>
  <xdr:twoCellAnchor>
    <xdr:from>
      <xdr:col>28</xdr:col>
      <xdr:colOff>182218</xdr:colOff>
      <xdr:row>8</xdr:row>
      <xdr:rowOff>165652</xdr:rowOff>
    </xdr:from>
    <xdr:to>
      <xdr:col>58</xdr:col>
      <xdr:colOff>140804</xdr:colOff>
      <xdr:row>18</xdr:row>
      <xdr:rowOff>165652</xdr:rowOff>
    </xdr:to>
    <xdr:sp macro="" textlink="">
      <xdr:nvSpPr>
        <xdr:cNvPr id="3" name="Rounded Rectangle 2">
          <a:extLst>
            <a:ext uri="{FF2B5EF4-FFF2-40B4-BE49-F238E27FC236}">
              <a16:creationId xmlns:a16="http://schemas.microsoft.com/office/drawing/2014/main" id="{2EF5B245-4FF2-40E8-9359-7C792021446A}"/>
            </a:ext>
          </a:extLst>
        </xdr:cNvPr>
        <xdr:cNvSpPr/>
      </xdr:nvSpPr>
      <xdr:spPr>
        <a:xfrm>
          <a:off x="7402168" y="1384852"/>
          <a:ext cx="5406886" cy="1581150"/>
        </a:xfrm>
        <a:prstGeom prst="roundRect">
          <a:avLst/>
        </a:prstGeom>
        <a:solidFill>
          <a:srgbClr val="00B05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nSpc>
              <a:spcPts val="1100"/>
            </a:lnSpc>
          </a:pPr>
          <a:r>
            <a:rPr lang="en-US">
              <a:solidFill>
                <a:schemeClr val="bg1"/>
              </a:solidFill>
            </a:rPr>
            <a:t> </a:t>
          </a:r>
          <a:endParaRPr lang="en-US" baseline="0">
            <a:solidFill>
              <a:schemeClr val="bg1"/>
            </a:solidFill>
          </a:endParaRPr>
        </a:p>
        <a:p>
          <a:pPr>
            <a:lnSpc>
              <a:spcPts val="1000"/>
            </a:lnSpc>
          </a:pPr>
          <a:r>
            <a:rPr lang="en-US" baseline="0">
              <a:solidFill>
                <a:schemeClr val="bg1"/>
              </a:solidFill>
            </a:rPr>
            <a:t>* Email is our preferred way of Communication ( Tax@greatwaystax.com)</a:t>
          </a:r>
        </a:p>
        <a:p>
          <a:pPr>
            <a:lnSpc>
              <a:spcPts val="1000"/>
            </a:lnSpc>
          </a:pPr>
          <a:endParaRPr lang="en-US" baseline="0">
            <a:solidFill>
              <a:schemeClr val="bg1"/>
            </a:solidFill>
          </a:endParaRPr>
        </a:p>
        <a:p>
          <a:pPr>
            <a:lnSpc>
              <a:spcPts val="1000"/>
            </a:lnSpc>
          </a:pPr>
          <a:r>
            <a:rPr lang="en-US" baseline="0">
              <a:solidFill>
                <a:schemeClr val="bg1"/>
              </a:solidFill>
            </a:rPr>
            <a:t>* We will prepare &amp; email you  a DRAFT tax return based on the worksheet with our comments/questions and we are expecting you to reply to that email with your comments/questions</a:t>
          </a:r>
        </a:p>
        <a:p>
          <a:pPr>
            <a:lnSpc>
              <a:spcPts val="1000"/>
            </a:lnSpc>
          </a:pPr>
          <a:endParaRPr lang="en-US" baseline="0">
            <a:solidFill>
              <a:schemeClr val="bg1"/>
            </a:solidFill>
          </a:endParaRPr>
        </a:p>
        <a:p>
          <a:pPr>
            <a:lnSpc>
              <a:spcPts val="1000"/>
            </a:lnSpc>
          </a:pPr>
          <a:r>
            <a:rPr lang="en-US" baseline="0">
              <a:solidFill>
                <a:schemeClr val="bg1"/>
              </a:solidFill>
            </a:rPr>
            <a:t>* We will prepare the final tax return only after we clear all your questions but we need you to provide/answer all our questions before we can set up a call  </a:t>
          </a:r>
        </a:p>
      </xdr:txBody>
    </xdr:sp>
    <xdr:clientData/>
  </xdr:twoCellAnchor>
  <xdr:twoCellAnchor>
    <xdr:from>
      <xdr:col>28</xdr:col>
      <xdr:colOff>149086</xdr:colOff>
      <xdr:row>21</xdr:row>
      <xdr:rowOff>57978</xdr:rowOff>
    </xdr:from>
    <xdr:to>
      <xdr:col>58</xdr:col>
      <xdr:colOff>182217</xdr:colOff>
      <xdr:row>39</xdr:row>
      <xdr:rowOff>98561</xdr:rowOff>
    </xdr:to>
    <xdr:sp macro="" textlink="">
      <xdr:nvSpPr>
        <xdr:cNvPr id="4" name="Rounded Rectangle 2">
          <a:extLst>
            <a:ext uri="{FF2B5EF4-FFF2-40B4-BE49-F238E27FC236}">
              <a16:creationId xmlns:a16="http://schemas.microsoft.com/office/drawing/2014/main" id="{1B66FA92-A66A-40F6-A3D8-BBEAF4280B1F}"/>
            </a:ext>
          </a:extLst>
        </xdr:cNvPr>
        <xdr:cNvSpPr/>
      </xdr:nvSpPr>
      <xdr:spPr>
        <a:xfrm>
          <a:off x="7369036" y="3334578"/>
          <a:ext cx="5481431" cy="2612333"/>
        </a:xfrm>
        <a:prstGeom prst="roundRect">
          <a:avLst/>
        </a:prstGeom>
        <a:solidFill>
          <a:srgbClr val="0070C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ctr"/>
          <a:r>
            <a:rPr lang="en-US" u="sng"/>
            <a:t>2023</a:t>
          </a:r>
          <a:r>
            <a:rPr lang="en-US" u="sng" baseline="0"/>
            <a:t> Business Tax Return Fee Schedule</a:t>
          </a:r>
        </a:p>
        <a:p>
          <a:pPr algn="ctr"/>
          <a:endParaRPr lang="en-US" u="sng" baseline="0"/>
        </a:p>
        <a:p>
          <a:pPr algn="ctr"/>
          <a:r>
            <a:rPr lang="en-US" u="none" baseline="0"/>
            <a:t>* $250 For up  $100,000 Sales and  one state $125 for each extra state </a:t>
          </a:r>
        </a:p>
        <a:p>
          <a:pPr algn="ctr"/>
          <a:endParaRPr lang="en-US" u="none" baseline="0"/>
        </a:p>
        <a:p>
          <a:pPr algn="ctr"/>
          <a:r>
            <a:rPr lang="en-US" u="none" baseline="0"/>
            <a:t>* $500 for up to $750,000 Sales and one state $125 each extra state</a:t>
          </a:r>
        </a:p>
        <a:p>
          <a:pPr algn="ctr"/>
          <a:endParaRPr lang="en-US" u="none" baseline="0"/>
        </a:p>
        <a:p>
          <a:pPr marL="0" marR="0" lvl="0" indent="0" algn="ctr"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 1000 for above $750,000 Sales and one state $125 each extra state</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100" baseline="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Please send us the final numbers only. any changes will result us to redo the tax return and will cost you and Extra $250 for rework</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100" baseline="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1100" baseline="0">
              <a:solidFill>
                <a:schemeClr val="bg1"/>
              </a:solidFill>
              <a:effectLst/>
              <a:latin typeface="+mn-lt"/>
              <a:ea typeface="+mn-ea"/>
              <a:cs typeface="+mn-cs"/>
            </a:rPr>
            <a:t>Greatways Full Year Payroll clients get $500 Credit towards the business tax return  and if interested to know more ask us </a:t>
          </a:r>
          <a:endParaRPr lang="en-US">
            <a:solidFill>
              <a:schemeClr val="bg1"/>
            </a:solidFill>
            <a:effectLst/>
          </a:endParaRPr>
        </a:p>
      </xdr:txBody>
    </xdr:sp>
    <xdr:clientData/>
  </xdr:twoCellAnchor>
  <xdr:twoCellAnchor>
    <xdr:from>
      <xdr:col>28</xdr:col>
      <xdr:colOff>107675</xdr:colOff>
      <xdr:row>46</xdr:row>
      <xdr:rowOff>140804</xdr:rowOff>
    </xdr:from>
    <xdr:to>
      <xdr:col>58</xdr:col>
      <xdr:colOff>74543</xdr:colOff>
      <xdr:row>58</xdr:row>
      <xdr:rowOff>60049</xdr:rowOff>
    </xdr:to>
    <xdr:sp macro="" textlink="">
      <xdr:nvSpPr>
        <xdr:cNvPr id="5" name="Rounded Rectangle 2">
          <a:extLst>
            <a:ext uri="{FF2B5EF4-FFF2-40B4-BE49-F238E27FC236}">
              <a16:creationId xmlns:a16="http://schemas.microsoft.com/office/drawing/2014/main" id="{70740582-E59F-400E-AD5D-73315C3DEC24}"/>
            </a:ext>
          </a:extLst>
        </xdr:cNvPr>
        <xdr:cNvSpPr/>
      </xdr:nvSpPr>
      <xdr:spPr>
        <a:xfrm>
          <a:off x="7327625" y="6979754"/>
          <a:ext cx="5415168" cy="1862345"/>
        </a:xfrm>
        <a:prstGeom prst="roundRect">
          <a:avLst/>
        </a:prstGeom>
        <a:solidFill>
          <a:srgbClr val="00B05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nSpc>
              <a:spcPts val="1100"/>
            </a:lnSpc>
          </a:pPr>
          <a:r>
            <a:rPr lang="en-US"/>
            <a:t>The</a:t>
          </a:r>
          <a:r>
            <a:rPr lang="en-US" baseline="0"/>
            <a:t> Purpose of this worksheet is to help you to organize your tax deductible expenses. In order for an expense to be deductible, it must considered an " Ordinary &amp; Necessary" expense</a:t>
          </a:r>
        </a:p>
        <a:p>
          <a:pPr>
            <a:lnSpc>
              <a:spcPts val="1100"/>
            </a:lnSpc>
          </a:pPr>
          <a:endParaRPr lang="en-US" baseline="0"/>
        </a:p>
        <a:p>
          <a:pPr>
            <a:lnSpc>
              <a:spcPts val="1100"/>
            </a:lnSpc>
          </a:pPr>
          <a:r>
            <a:rPr lang="en-US" baseline="0"/>
            <a:t>If you are using our </a:t>
          </a:r>
          <a:br>
            <a:rPr lang="en-US" baseline="0"/>
          </a:br>
          <a:r>
            <a:rPr lang="en-US" baseline="0"/>
            <a:t>Booked keepers you don't have to fill this worksheet. Our book keepers will prepare your books every month and provide a  detailed P and L, Balance Sheet and Bank Reconciliation report.</a:t>
          </a:r>
        </a:p>
        <a:p>
          <a:pPr>
            <a:lnSpc>
              <a:spcPts val="900"/>
            </a:lnSpc>
          </a:pPr>
          <a:endParaRPr lang="en-US" baseline="0"/>
        </a:p>
        <a:p>
          <a:pPr>
            <a:lnSpc>
              <a:spcPts val="1000"/>
            </a:lnSpc>
          </a:pPr>
          <a:r>
            <a:rPr lang="en-US" baseline="0"/>
            <a:t>If you like to  start our Book Keeping service please us know </a:t>
          </a:r>
        </a:p>
        <a:p>
          <a:pPr>
            <a:lnSpc>
              <a:spcPts val="900"/>
            </a:lnSpc>
          </a:pPr>
          <a:endParaRPr lang="en-US" baseline="0"/>
        </a:p>
        <a:p>
          <a:pPr>
            <a:lnSpc>
              <a:spcPts val="1000"/>
            </a:lnSpc>
          </a:pPr>
          <a:endParaRPr lang="en-US" baseline="0"/>
        </a:p>
      </xdr:txBody>
    </xdr:sp>
    <xdr:clientData/>
  </xdr:twoCellAnchor>
  <xdr:twoCellAnchor>
    <xdr:from>
      <xdr:col>7</xdr:col>
      <xdr:colOff>107675</xdr:colOff>
      <xdr:row>62</xdr:row>
      <xdr:rowOff>8282</xdr:rowOff>
    </xdr:from>
    <xdr:to>
      <xdr:col>15</xdr:col>
      <xdr:colOff>372718</xdr:colOff>
      <xdr:row>65</xdr:row>
      <xdr:rowOff>66260</xdr:rowOff>
    </xdr:to>
    <xdr:sp macro="" textlink="">
      <xdr:nvSpPr>
        <xdr:cNvPr id="6" name="Rounded Rectangle 2">
          <a:hlinkClick xmlns:r="http://schemas.openxmlformats.org/officeDocument/2006/relationships" r:id="rId1"/>
          <a:extLst>
            <a:ext uri="{FF2B5EF4-FFF2-40B4-BE49-F238E27FC236}">
              <a16:creationId xmlns:a16="http://schemas.microsoft.com/office/drawing/2014/main" id="{EEEC5AE3-0E19-4CAA-A486-F2A6C22D1581}"/>
            </a:ext>
          </a:extLst>
        </xdr:cNvPr>
        <xdr:cNvSpPr/>
      </xdr:nvSpPr>
      <xdr:spPr>
        <a:xfrm>
          <a:off x="2241275" y="9285632"/>
          <a:ext cx="2008118" cy="543753"/>
        </a:xfrm>
        <a:prstGeom prst="roundRect">
          <a:avLst/>
        </a:prstGeom>
        <a:solidFill>
          <a:srgbClr val="00B05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nSpc>
              <a:spcPts val="1000"/>
            </a:lnSpc>
          </a:pPr>
          <a:r>
            <a:rPr lang="en-US" baseline="0"/>
            <a:t>Click Here to go back to the Income &amp; Expense Worksheet</a:t>
          </a:r>
        </a:p>
      </xdr:txBody>
    </xdr:sp>
    <xdr:clientData/>
  </xdr:twoCellAnchor>
  <xdr:oneCellAnchor>
    <xdr:from>
      <xdr:col>0</xdr:col>
      <xdr:colOff>266700</xdr:colOff>
      <xdr:row>0</xdr:row>
      <xdr:rowOff>0</xdr:rowOff>
    </xdr:from>
    <xdr:ext cx="761586" cy="435251"/>
    <xdr:pic>
      <xdr:nvPicPr>
        <xdr:cNvPr id="8" name="Picture 9">
          <a:extLst>
            <a:ext uri="{FF2B5EF4-FFF2-40B4-BE49-F238E27FC236}">
              <a16:creationId xmlns:a16="http://schemas.microsoft.com/office/drawing/2014/main" id="{4E8E5BFF-A695-4964-BC6F-B4DF7015F1F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0"/>
          <a:ext cx="761586" cy="435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24</xdr:col>
      <xdr:colOff>88781</xdr:colOff>
      <xdr:row>0</xdr:row>
      <xdr:rowOff>0</xdr:rowOff>
    </xdr:from>
    <xdr:to>
      <xdr:col>25</xdr:col>
      <xdr:colOff>339414</xdr:colOff>
      <xdr:row>3</xdr:row>
      <xdr:rowOff>8283</xdr:rowOff>
    </xdr:to>
    <xdr:pic>
      <xdr:nvPicPr>
        <xdr:cNvPr id="7" name="Picture 6">
          <a:extLst>
            <a:ext uri="{FF2B5EF4-FFF2-40B4-BE49-F238E27FC236}">
              <a16:creationId xmlns:a16="http://schemas.microsoft.com/office/drawing/2014/main" id="{9EE7A31C-999B-FEFA-DA71-F1531C6438D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flipH="1" flipV="1">
          <a:off x="6143368" y="0"/>
          <a:ext cx="615068" cy="463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38</xdr:col>
      <xdr:colOff>76200</xdr:colOff>
      <xdr:row>1</xdr:row>
      <xdr:rowOff>85725</xdr:rowOff>
    </xdr:from>
    <xdr:to>
      <xdr:col>70</xdr:col>
      <xdr:colOff>266700</xdr:colOff>
      <xdr:row>6</xdr:row>
      <xdr:rowOff>114300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D65C35C3-2C64-4B5C-9227-CFA39D2CB432}"/>
            </a:ext>
          </a:extLst>
        </xdr:cNvPr>
        <xdr:cNvSpPr/>
      </xdr:nvSpPr>
      <xdr:spPr>
        <a:xfrm>
          <a:off x="8867775" y="219075"/>
          <a:ext cx="2286000" cy="866775"/>
        </a:xfrm>
        <a:prstGeom prst="roundRect">
          <a:avLst>
            <a:gd name="adj" fmla="val 16667"/>
          </a:avLst>
        </a:prstGeom>
        <a:solidFill>
          <a:srgbClr val="FF000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r>
            <a:rPr lang="en-US" sz="1100"/>
            <a:t>Click here</a:t>
          </a:r>
          <a:r>
            <a:rPr lang="en-US" sz="1100" baseline="0"/>
            <a:t> to complete the basic information about your business.</a:t>
          </a:r>
          <a:endParaRPr lang="en-US" sz="1100"/>
        </a:p>
      </xdr:txBody>
    </xdr:sp>
    <xdr:clientData/>
  </xdr:twoCellAnchor>
  <xdr:twoCellAnchor>
    <xdr:from>
      <xdr:col>33</xdr:col>
      <xdr:colOff>14008</xdr:colOff>
      <xdr:row>49</xdr:row>
      <xdr:rowOff>60232</xdr:rowOff>
    </xdr:from>
    <xdr:to>
      <xdr:col>72</xdr:col>
      <xdr:colOff>42582</xdr:colOff>
      <xdr:row>60</xdr:row>
      <xdr:rowOff>98052</xdr:rowOff>
    </xdr:to>
    <xdr:sp macro="" textlink="">
      <xdr:nvSpPr>
        <xdr:cNvPr id="3" name="Callout: Line 2">
          <a:extLst>
            <a:ext uri="{FF2B5EF4-FFF2-40B4-BE49-F238E27FC236}">
              <a16:creationId xmlns:a16="http://schemas.microsoft.com/office/drawing/2014/main" id="{6C4D4A80-DA1D-4E44-AA7E-DDCCDC1BB7DD}"/>
            </a:ext>
          </a:extLst>
        </xdr:cNvPr>
        <xdr:cNvSpPr/>
      </xdr:nvSpPr>
      <xdr:spPr>
        <a:xfrm>
          <a:off x="7528953" y="8688761"/>
          <a:ext cx="4398868" cy="1928813"/>
        </a:xfrm>
        <a:prstGeom prst="borderCallout1">
          <a:avLst>
            <a:gd name="adj1" fmla="val 764"/>
            <a:gd name="adj2" fmla="val 1700"/>
            <a:gd name="adj3" fmla="val 2056"/>
            <a:gd name="adj4" fmla="val 1603"/>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lt1"/>
              </a:solidFill>
              <a:effectLst/>
              <a:latin typeface="+mn-lt"/>
              <a:ea typeface="+mn-ea"/>
              <a:cs typeface="+mn-cs"/>
            </a:rPr>
            <a:t>Both S corporations and LLCs  are pass-through entities. This means the business's profits or losses "pass through" to the owners' personal income tax returns, where they are taxed at the individual tax rate.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lt1"/>
              </a:solidFill>
              <a:effectLst/>
              <a:latin typeface="+mn-lt"/>
              <a:ea typeface="+mn-ea"/>
              <a:cs typeface="+mn-cs"/>
            </a:rPr>
            <a:t>Regardless of whether you transfer the business profit to your personal bank account or not, your share of the profit will be counted as income on your personal income tax return if the business is a pass-through entity.</a:t>
          </a:r>
        </a:p>
        <a:p>
          <a:endParaRPr lang="en-US" sz="1100" b="0" i="0" baseline="0">
            <a:solidFill>
              <a:schemeClr val="lt1"/>
            </a:solidFill>
            <a:effectLst/>
            <a:latin typeface="+mn-lt"/>
            <a:ea typeface="+mn-ea"/>
            <a:cs typeface="+mn-cs"/>
          </a:endParaRPr>
        </a:p>
        <a:p>
          <a:r>
            <a:rPr lang="en-US" sz="1100" b="0" i="0" baseline="0">
              <a:solidFill>
                <a:schemeClr val="lt1"/>
              </a:solidFill>
              <a:effectLst/>
              <a:latin typeface="+mn-lt"/>
              <a:ea typeface="+mn-ea"/>
              <a:cs typeface="+mn-cs"/>
            </a:rPr>
            <a:t>State: Replacement tax applies to some of the state based on the income, minimum tax and Franchise tax</a:t>
          </a:r>
          <a:endParaRPr lang="en-US" sz="1100" b="0" i="0">
            <a:solidFill>
              <a:schemeClr val="lt1"/>
            </a:solidFill>
            <a:effectLst/>
            <a:latin typeface="+mn-lt"/>
            <a:ea typeface="+mn-ea"/>
            <a:cs typeface="+mn-cs"/>
          </a:endParaRPr>
        </a:p>
      </xdr:txBody>
    </xdr:sp>
    <xdr:clientData/>
  </xdr:twoCellAnchor>
  <xdr:twoCellAnchor>
    <xdr:from>
      <xdr:col>32</xdr:col>
      <xdr:colOff>180975</xdr:colOff>
      <xdr:row>10</xdr:row>
      <xdr:rowOff>9525</xdr:rowOff>
    </xdr:from>
    <xdr:to>
      <xdr:col>72</xdr:col>
      <xdr:colOff>47625</xdr:colOff>
      <xdr:row>36</xdr:row>
      <xdr:rowOff>142875</xdr:rowOff>
    </xdr:to>
    <xdr:graphicFrame macro="">
      <xdr:nvGraphicFramePr>
        <xdr:cNvPr id="4" name="Chart 1">
          <a:extLst>
            <a:ext uri="{FF2B5EF4-FFF2-40B4-BE49-F238E27FC236}">
              <a16:creationId xmlns:a16="http://schemas.microsoft.com/office/drawing/2014/main" id="{5E3C3EBF-DB17-4F59-A94D-F5F2B8583E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8685</xdr:colOff>
      <xdr:row>57</xdr:row>
      <xdr:rowOff>56590</xdr:rowOff>
    </xdr:from>
    <xdr:to>
      <xdr:col>9</xdr:col>
      <xdr:colOff>170609</xdr:colOff>
      <xdr:row>61</xdr:row>
      <xdr:rowOff>104214</xdr:rowOff>
    </xdr:to>
    <xdr:sp macro="" textlink="">
      <xdr:nvSpPr>
        <xdr:cNvPr id="5" name="Rounded Rectangle 1">
          <a:hlinkClick xmlns:r="http://schemas.openxmlformats.org/officeDocument/2006/relationships" r:id="rId1"/>
          <a:extLst>
            <a:ext uri="{FF2B5EF4-FFF2-40B4-BE49-F238E27FC236}">
              <a16:creationId xmlns:a16="http://schemas.microsoft.com/office/drawing/2014/main" id="{455D67AD-14C3-4EF3-B2C9-61AD24C7B586}"/>
            </a:ext>
          </a:extLst>
        </xdr:cNvPr>
        <xdr:cNvSpPr/>
      </xdr:nvSpPr>
      <xdr:spPr>
        <a:xfrm>
          <a:off x="246810" y="10092858"/>
          <a:ext cx="2199994" cy="691963"/>
        </a:xfrm>
        <a:prstGeom prst="roundRect">
          <a:avLst>
            <a:gd name="adj" fmla="val 16667"/>
          </a:avLst>
        </a:prstGeom>
        <a:solidFill>
          <a:srgbClr val="FF000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r>
            <a:rPr lang="en-US" sz="1100"/>
            <a:t>Click here</a:t>
          </a:r>
          <a:r>
            <a:rPr lang="en-US" sz="1100" baseline="0"/>
            <a:t> to complete the basic information about your business.</a:t>
          </a:r>
          <a:endParaRPr lang="en-US" sz="1100"/>
        </a:p>
      </xdr:txBody>
    </xdr:sp>
    <xdr:clientData/>
  </xdr:twoCellAnchor>
  <xdr:oneCellAnchor>
    <xdr:from>
      <xdr:col>1</xdr:col>
      <xdr:colOff>0</xdr:colOff>
      <xdr:row>0</xdr:row>
      <xdr:rowOff>19050</xdr:rowOff>
    </xdr:from>
    <xdr:ext cx="790575" cy="619125"/>
    <xdr:pic>
      <xdr:nvPicPr>
        <xdr:cNvPr id="6" name="Picture 3">
          <a:extLst>
            <a:ext uri="{FF2B5EF4-FFF2-40B4-BE49-F238E27FC236}">
              <a16:creationId xmlns:a16="http://schemas.microsoft.com/office/drawing/2014/main" id="{7D34CD5B-8A1B-4BDF-AF70-9259D1B1A02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25" y="190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24</xdr:col>
      <xdr:colOff>287150</xdr:colOff>
      <xdr:row>0</xdr:row>
      <xdr:rowOff>1</xdr:rowOff>
    </xdr:from>
    <xdr:to>
      <xdr:col>27</xdr:col>
      <xdr:colOff>63034</xdr:colOff>
      <xdr:row>2</xdr:row>
      <xdr:rowOff>252132</xdr:rowOff>
    </xdr:to>
    <xdr:pic>
      <xdr:nvPicPr>
        <xdr:cNvPr id="8" name="Picture 7">
          <a:extLst>
            <a:ext uri="{FF2B5EF4-FFF2-40B4-BE49-F238E27FC236}">
              <a16:creationId xmlns:a16="http://schemas.microsoft.com/office/drawing/2014/main" id="{F60E3B2A-7AA4-3DF0-4B5C-58E190E588B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67132" y="1"/>
          <a:ext cx="700369" cy="644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140074</xdr:colOff>
      <xdr:row>55</xdr:row>
      <xdr:rowOff>91049</xdr:rowOff>
    </xdr:from>
    <xdr:to>
      <xdr:col>32</xdr:col>
      <xdr:colOff>21011</xdr:colOff>
      <xdr:row>64</xdr:row>
      <xdr:rowOff>1</xdr:rowOff>
    </xdr:to>
    <xdr:sp macro="" textlink="">
      <xdr:nvSpPr>
        <xdr:cNvPr id="7" name="Rectangle: Rounded Corners 6">
          <a:extLst>
            <a:ext uri="{FF2B5EF4-FFF2-40B4-BE49-F238E27FC236}">
              <a16:creationId xmlns:a16="http://schemas.microsoft.com/office/drawing/2014/main" id="{4A7A370F-B0CC-A314-8DFA-825E196CC80F}"/>
            </a:ext>
          </a:extLst>
        </xdr:cNvPr>
        <xdr:cNvSpPr/>
      </xdr:nvSpPr>
      <xdr:spPr>
        <a:xfrm>
          <a:off x="2836489" y="9798145"/>
          <a:ext cx="4069136" cy="1365716"/>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0" i="0">
              <a:solidFill>
                <a:schemeClr val="lt1"/>
              </a:solidFill>
              <a:effectLst/>
              <a:latin typeface="+mn-lt"/>
              <a:ea typeface="+mn-ea"/>
              <a:cs typeface="+mn-cs"/>
            </a:rPr>
            <a:t>To maintain accurate records and avoid cash discrepancies, please double-check that any expenses listed on the worksheet have been deducted from the business account. If you incurred an expense that wasn't deducted, write a check to yourself from the business account for the exact amount and clearly mark "Expense Reimbursement" in the memo field.</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36</xdr:row>
      <xdr:rowOff>76200</xdr:rowOff>
    </xdr:from>
    <xdr:to>
      <xdr:col>4</xdr:col>
      <xdr:colOff>1181100</xdr:colOff>
      <xdr:row>43</xdr:row>
      <xdr:rowOff>114300</xdr:rowOff>
    </xdr:to>
    <xdr:sp macro="" textlink="">
      <xdr:nvSpPr>
        <xdr:cNvPr id="2" name="Rectangle: Rounded Corners 1">
          <a:extLst>
            <a:ext uri="{FF2B5EF4-FFF2-40B4-BE49-F238E27FC236}">
              <a16:creationId xmlns:a16="http://schemas.microsoft.com/office/drawing/2014/main" id="{DB17C34D-610A-47D6-9339-E263CBFCEC63}"/>
            </a:ext>
          </a:extLst>
        </xdr:cNvPr>
        <xdr:cNvSpPr/>
      </xdr:nvSpPr>
      <xdr:spPr>
        <a:xfrm>
          <a:off x="0" y="7324725"/>
          <a:ext cx="7543800" cy="13716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en-US" sz="1100">
              <a:solidFill>
                <a:schemeClr val="lt1"/>
              </a:solidFill>
              <a:effectLst/>
              <a:latin typeface="+mn-lt"/>
              <a:ea typeface="+mn-ea"/>
              <a:cs typeface="+mn-cs"/>
            </a:rPr>
            <a:t> </a:t>
          </a:r>
          <a:br>
            <a:rPr lang="en-US" sz="1100" b="0" i="0">
              <a:solidFill>
                <a:schemeClr val="lt1"/>
              </a:solidFill>
              <a:effectLst/>
              <a:latin typeface="+mn-lt"/>
              <a:ea typeface="+mn-ea"/>
              <a:cs typeface="+mn-cs"/>
            </a:rPr>
          </a:br>
          <a:r>
            <a:rPr lang="en-US" sz="1100" b="0" i="0">
              <a:solidFill>
                <a:schemeClr val="lt1"/>
              </a:solidFill>
              <a:effectLst/>
              <a:latin typeface="+mn-lt"/>
              <a:ea typeface="+mn-ea"/>
              <a:cs typeface="+mn-cs"/>
            </a:rPr>
            <a:t>                                                 </a:t>
          </a:r>
          <a:r>
            <a:rPr lang="en-US" sz="1100" b="1" i="0" u="sng">
              <a:solidFill>
                <a:schemeClr val="lt1"/>
              </a:solidFill>
              <a:effectLst/>
              <a:latin typeface="+mn-lt"/>
              <a:ea typeface="+mn-ea"/>
              <a:cs typeface="+mn-cs"/>
            </a:rPr>
            <a:t>Important Information: Estimated Tax Calculations</a:t>
          </a:r>
        </a:p>
        <a:p>
          <a:r>
            <a:rPr lang="en-US" sz="1100" b="0" i="0">
              <a:solidFill>
                <a:schemeClr val="lt1"/>
              </a:solidFill>
              <a:effectLst/>
              <a:latin typeface="+mn-lt"/>
              <a:ea typeface="+mn-ea"/>
              <a:cs typeface="+mn-cs"/>
            </a:rPr>
            <a:t>Please note: This document provides an estimate of your tax liability based on the information you have provided. It is not a guarantee of your actual tax bill. The final amount of tax you owe may be more or less than this estimate.</a:t>
          </a:r>
        </a:p>
        <a:p>
          <a:r>
            <a:rPr lang="en-US" sz="1100" b="0" i="0">
              <a:solidFill>
                <a:schemeClr val="lt1"/>
              </a:solidFill>
              <a:effectLst/>
              <a:latin typeface="+mn-lt"/>
              <a:ea typeface="+mn-ea"/>
              <a:cs typeface="+mn-cs"/>
            </a:rPr>
            <a:t>We are not responsible for any errors or omissions in this estimate.</a:t>
          </a:r>
          <a:r>
            <a:rPr lang="en-US" sz="1100" b="0" i="0" baseline="0">
              <a:solidFill>
                <a:schemeClr val="lt1"/>
              </a:solidFill>
              <a:effectLst/>
              <a:latin typeface="+mn-lt"/>
              <a:ea typeface="+mn-ea"/>
              <a:cs typeface="+mn-cs"/>
            </a:rPr>
            <a:t>  </a:t>
          </a:r>
          <a:r>
            <a:rPr lang="en-US" sz="1100" b="0" i="0">
              <a:solidFill>
                <a:schemeClr val="lt1"/>
              </a:solidFill>
              <a:effectLst/>
              <a:latin typeface="+mn-lt"/>
              <a:ea typeface="+mn-ea"/>
              <a:cs typeface="+mn-cs"/>
            </a:rPr>
            <a:t>For your information only.</a:t>
          </a:r>
        </a:p>
        <a:p>
          <a:endParaRPr lang="en-US" sz="1100">
            <a:solidFill>
              <a:schemeClr val="lt1"/>
            </a:solidFill>
            <a:effectLst/>
            <a:latin typeface="+mn-lt"/>
            <a:ea typeface="+mn-ea"/>
            <a:cs typeface="+mn-cs"/>
          </a:endParaRPr>
        </a:p>
        <a:p>
          <a:pPr algn="l"/>
          <a:endParaRPr lang="en-US" sz="1100"/>
        </a:p>
      </xdr:txBody>
    </xdr:sp>
    <xdr:clientData/>
  </xdr:twoCellAnchor>
  <xdr:twoCellAnchor>
    <xdr:from>
      <xdr:col>22</xdr:col>
      <xdr:colOff>457200</xdr:colOff>
      <xdr:row>13</xdr:row>
      <xdr:rowOff>104775</xdr:rowOff>
    </xdr:from>
    <xdr:to>
      <xdr:col>27</xdr:col>
      <xdr:colOff>447675</xdr:colOff>
      <xdr:row>17</xdr:row>
      <xdr:rowOff>161925</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5E154C9D-0DFE-2868-6B8E-3DC978B83461}"/>
            </a:ext>
          </a:extLst>
        </xdr:cNvPr>
        <xdr:cNvSpPr/>
      </xdr:nvSpPr>
      <xdr:spPr>
        <a:xfrm>
          <a:off x="13620750" y="2914650"/>
          <a:ext cx="3038475" cy="828675"/>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Please Click here to go back</a:t>
          </a:r>
          <a:r>
            <a:rPr lang="en-US" sz="1400" baseline="0"/>
            <a:t> to the main page</a:t>
          </a:r>
          <a:endParaRPr lang="en-US"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36</xdr:row>
      <xdr:rowOff>76200</xdr:rowOff>
    </xdr:from>
    <xdr:to>
      <xdr:col>4</xdr:col>
      <xdr:colOff>1181100</xdr:colOff>
      <xdr:row>43</xdr:row>
      <xdr:rowOff>114300</xdr:rowOff>
    </xdr:to>
    <xdr:sp macro="" textlink="">
      <xdr:nvSpPr>
        <xdr:cNvPr id="2" name="Rectangle: Rounded Corners 1">
          <a:extLst>
            <a:ext uri="{FF2B5EF4-FFF2-40B4-BE49-F238E27FC236}">
              <a16:creationId xmlns:a16="http://schemas.microsoft.com/office/drawing/2014/main" id="{1EA89230-8DA9-6B01-BD9E-7E8AD1472357}"/>
            </a:ext>
          </a:extLst>
        </xdr:cNvPr>
        <xdr:cNvSpPr/>
      </xdr:nvSpPr>
      <xdr:spPr>
        <a:xfrm>
          <a:off x="0" y="7324725"/>
          <a:ext cx="7591425" cy="13716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en-US" sz="1100">
              <a:solidFill>
                <a:schemeClr val="lt1"/>
              </a:solidFill>
              <a:effectLst/>
              <a:latin typeface="+mn-lt"/>
              <a:ea typeface="+mn-ea"/>
              <a:cs typeface="+mn-cs"/>
            </a:rPr>
            <a:t> </a:t>
          </a:r>
          <a:br>
            <a:rPr lang="en-US" sz="1100" b="0" i="0">
              <a:solidFill>
                <a:schemeClr val="lt1"/>
              </a:solidFill>
              <a:effectLst/>
              <a:latin typeface="+mn-lt"/>
              <a:ea typeface="+mn-ea"/>
              <a:cs typeface="+mn-cs"/>
            </a:rPr>
          </a:br>
          <a:r>
            <a:rPr lang="en-US" sz="1100" b="0" i="0">
              <a:solidFill>
                <a:schemeClr val="lt1"/>
              </a:solidFill>
              <a:effectLst/>
              <a:latin typeface="+mn-lt"/>
              <a:ea typeface="+mn-ea"/>
              <a:cs typeface="+mn-cs"/>
            </a:rPr>
            <a:t>                                                 </a:t>
          </a:r>
          <a:r>
            <a:rPr lang="en-US" sz="1100" b="1" i="0" u="sng">
              <a:solidFill>
                <a:schemeClr val="lt1"/>
              </a:solidFill>
              <a:effectLst/>
              <a:latin typeface="+mn-lt"/>
              <a:ea typeface="+mn-ea"/>
              <a:cs typeface="+mn-cs"/>
            </a:rPr>
            <a:t>Important Information: Estimated Tax Calculations</a:t>
          </a:r>
        </a:p>
        <a:p>
          <a:r>
            <a:rPr lang="en-US" sz="1100" b="0" i="0">
              <a:solidFill>
                <a:schemeClr val="lt1"/>
              </a:solidFill>
              <a:effectLst/>
              <a:latin typeface="+mn-lt"/>
              <a:ea typeface="+mn-ea"/>
              <a:cs typeface="+mn-cs"/>
            </a:rPr>
            <a:t>Please note: This document provides an estimate of your tax liability based on the information you have provided. It is not a guarantee of your actual tax bill. The final amount of tax you owe may be more or less than this estimate.</a:t>
          </a:r>
        </a:p>
        <a:p>
          <a:r>
            <a:rPr lang="en-US" sz="1100" b="0" i="0">
              <a:solidFill>
                <a:schemeClr val="lt1"/>
              </a:solidFill>
              <a:effectLst/>
              <a:latin typeface="+mn-lt"/>
              <a:ea typeface="+mn-ea"/>
              <a:cs typeface="+mn-cs"/>
            </a:rPr>
            <a:t>We are not responsible for any errors or omissions in this estimate.</a:t>
          </a:r>
          <a:r>
            <a:rPr lang="en-US" sz="1100" b="0" i="0" baseline="0">
              <a:solidFill>
                <a:schemeClr val="lt1"/>
              </a:solidFill>
              <a:effectLst/>
              <a:latin typeface="+mn-lt"/>
              <a:ea typeface="+mn-ea"/>
              <a:cs typeface="+mn-cs"/>
            </a:rPr>
            <a:t>  </a:t>
          </a:r>
          <a:r>
            <a:rPr lang="en-US" sz="1100" b="0" i="0">
              <a:solidFill>
                <a:schemeClr val="lt1"/>
              </a:solidFill>
              <a:effectLst/>
              <a:latin typeface="+mn-lt"/>
              <a:ea typeface="+mn-ea"/>
              <a:cs typeface="+mn-cs"/>
            </a:rPr>
            <a:t>For your information only.</a:t>
          </a:r>
        </a:p>
        <a:p>
          <a:endParaRPr lang="en-US" sz="1100">
            <a:solidFill>
              <a:schemeClr val="lt1"/>
            </a:solidFill>
            <a:effectLst/>
            <a:latin typeface="+mn-lt"/>
            <a:ea typeface="+mn-ea"/>
            <a:cs typeface="+mn-cs"/>
          </a:endParaRPr>
        </a:p>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amo\Downloads\expense-reimbursement-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enseReport"/>
      <sheetName val="Categories"/>
      <sheetName val="©"/>
    </sheetNames>
    <sheetDataSet>
      <sheetData sheetId="0"/>
      <sheetData sheetId="1">
        <row r="1">
          <cell r="A1" t="str">
            <v>**** Categories ****</v>
          </cell>
        </row>
        <row r="2">
          <cell r="A2" t="str">
            <v>Advertising, Sales Exp</v>
          </cell>
        </row>
        <row r="3">
          <cell r="A3" t="str">
            <v>Accounting Fee</v>
          </cell>
        </row>
        <row r="4">
          <cell r="A4" t="str">
            <v>Automobile and truck expenses</v>
          </cell>
        </row>
        <row r="5">
          <cell r="A5" t="str">
            <v>Business Miles</v>
          </cell>
        </row>
        <row r="6">
          <cell r="A6" t="str">
            <v>Bank Service Charges</v>
          </cell>
        </row>
        <row r="7">
          <cell r="A7" t="str">
            <v>Cleaning / Janitorial</v>
          </cell>
        </row>
        <row r="8">
          <cell r="A8" t="str">
            <v>Dues &amp; Membership</v>
          </cell>
        </row>
        <row r="9">
          <cell r="A9" t="str">
            <v>Insurance (Business Related)</v>
          </cell>
        </row>
        <row r="10">
          <cell r="A10" t="str">
            <v>Internet</v>
          </cell>
        </row>
        <row r="11">
          <cell r="A11" t="str">
            <v>Interest on business Loan/Car</v>
          </cell>
        </row>
        <row r="12">
          <cell r="A12" t="str">
            <v>License and Permits</v>
          </cell>
        </row>
        <row r="13">
          <cell r="A13" t="str">
            <v>Legal and professional fees</v>
          </cell>
        </row>
        <row r="14">
          <cell r="A14" t="str">
            <v>Lease Payments ( Car, Printer etc)</v>
          </cell>
        </row>
        <row r="15">
          <cell r="A15" t="str">
            <v>Meal and Entetainment</v>
          </cell>
        </row>
        <row r="16">
          <cell r="A16" t="str">
            <v>Office Expense &amp; Printing</v>
          </cell>
        </row>
        <row r="17">
          <cell r="A17" t="str">
            <v>Payroll Processing Fee</v>
          </cell>
        </row>
        <row r="18">
          <cell r="A18" t="str">
            <v>Parking and Toll</v>
          </cell>
        </row>
        <row r="19">
          <cell r="A19" t="str">
            <v>Postage/Delivery Expenses</v>
          </cell>
        </row>
        <row r="20">
          <cell r="A20" t="str">
            <v>Rent for the office or Eqipments</v>
          </cell>
        </row>
        <row r="21">
          <cell r="A21" t="str">
            <v>Repairs on Business Assets</v>
          </cell>
        </row>
        <row r="22">
          <cell r="A22" t="str">
            <v>State Income Tax paid for last year</v>
          </cell>
        </row>
        <row r="23">
          <cell r="A23" t="str">
            <v>Sec of State ( Annual Report)</v>
          </cell>
        </row>
        <row r="24">
          <cell r="A24" t="str">
            <v>Software Exp</v>
          </cell>
        </row>
        <row r="25">
          <cell r="A25" t="str">
            <v>Storage /Server Fees</v>
          </cell>
        </row>
        <row r="26">
          <cell r="A26" t="str">
            <v>Seminars &amp; Trade Shows</v>
          </cell>
        </row>
        <row r="27">
          <cell r="A27" t="str">
            <v>Small Tools/Small Office Furniture</v>
          </cell>
        </row>
        <row r="28">
          <cell r="A28" t="str">
            <v>Security Service</v>
          </cell>
        </row>
        <row r="29">
          <cell r="A29" t="str">
            <v>Traning Exp/Prof Development</v>
          </cell>
        </row>
        <row r="30">
          <cell r="A30" t="str">
            <v>Telephone  (Land, Cell, Fax)</v>
          </cell>
        </row>
        <row r="31">
          <cell r="A31" t="str">
            <v>Travel Exp (Flight, Taxi etc)</v>
          </cell>
        </row>
        <row r="32">
          <cell r="A32" t="str">
            <v>Website/Webhosting</v>
          </cell>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54211E0-15B6-472D-BF89-05A00BDF53F9}" name="Single210" displayName="Single210" ref="J13:L20" totalsRowShown="0" headerRowBorderDxfId="33">
  <autoFilter ref="J13:L20" xr:uid="{C7FCF811-1E2B-4903-9A90-47A6BAC94F96}"/>
  <tableColumns count="3">
    <tableColumn id="1" xr3:uid="{2DE6AE7A-E985-4252-864E-D7875E1D3F7A}" name="From" dataDxfId="32"/>
    <tableColumn id="2" xr3:uid="{9EE9B73A-9375-4A02-93D1-BEDFBFC931FB}" name="Rate" dataDxfId="31"/>
    <tableColumn id="3" xr3:uid="{057E98F1-A4CB-46A3-BD47-58B15CAB4FD5}" name="Cumulative" dataDxfId="30">
      <calculatedColumnFormula>IFERROR(ROUND((Single210[[#This Row],[From]]-OFFSET(Single210[[#This Row],[From]],-1,0))*OFFSET(Single210[[#This Row],[Cumulative]],-1,-1),2)+OFFSET(Single210[[#This Row],[Cumulative]],-1,0),0)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6D6B75B-810C-4C0B-BCBB-179EBE390034}" name="MFJ_311" displayName="MFJ_311" ref="J25:L32" totalsRowShown="0" headerRowBorderDxfId="29">
  <autoFilter ref="J25:L32" xr:uid="{7C0E5CEC-E82E-4721-B030-A6C326FB9462}"/>
  <tableColumns count="3">
    <tableColumn id="1" xr3:uid="{A656E181-1A8C-45E1-B00A-C7EEC7708EFA}" name="From" dataDxfId="28"/>
    <tableColumn id="2" xr3:uid="{127F142E-D19D-41CD-B50D-62E9C33C0847}" name="Rate" dataDxfId="27"/>
    <tableColumn id="3" xr3:uid="{DA16ADFB-F880-4750-A6E3-ADDFD88E6ABA}" name="Cumulative" dataDxfId="26">
      <calculatedColumnFormula>IFERROR(ROUND((MFJ_311[[#This Row],[From]]-OFFSET(MFJ_311[[#This Row],[From]],-1,0))*OFFSET(MFJ_311[[#This Row],[Cumulative]],-1,-1),2)+OFFSET(MFJ_311[[#This Row],[Cumulative]],-1,0),0)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C3A8E2F-CFEB-4E22-B68B-1489DB09EB4C}" name="MFS_412" displayName="MFS_412" ref="J36:L43" totalsRowShown="0" headerRowBorderDxfId="25">
  <autoFilter ref="J36:L43" xr:uid="{1D1FFDF0-6ED1-4F6D-A9ED-014B9023F715}"/>
  <tableColumns count="3">
    <tableColumn id="1" xr3:uid="{93F81728-AD99-4BEC-B0CD-B301B99F8FEC}" name="From" dataDxfId="24"/>
    <tableColumn id="2" xr3:uid="{9CB05232-4AB4-4C2E-87FA-7B8B54E337C2}" name="Rate" dataDxfId="23"/>
    <tableColumn id="3" xr3:uid="{0DF3AD7D-7040-42D4-AEC2-C31A02F96082}" name="Cumulative" dataDxfId="22">
      <calculatedColumnFormula>IFERROR(ROUND((MFS_412[[#This Row],[From]]-OFFSET(MFS_412[[#This Row],[From]],-1,0))*OFFSET(MFS_412[[#This Row],[Cumulative]],-1,-1),2)+OFFSET(MFS_412[[#This Row],[Cumulative]],-1,0),0)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1C4DFE0-DF34-46BF-8FE9-7331384C3DA2}" name="HH_513" displayName="HH_513" ref="J47:L54" totalsRowShown="0" headerRowDxfId="21" dataDxfId="19" headerRowBorderDxfId="20">
  <autoFilter ref="J47:L54" xr:uid="{412A0A5A-FEEB-4E04-8906-68893B1DAEA5}"/>
  <tableColumns count="3">
    <tableColumn id="1" xr3:uid="{88376F2E-6AAD-4AB5-B438-87C42E77788A}" name="From" dataDxfId="18"/>
    <tableColumn id="2" xr3:uid="{7DA29066-14EA-4984-B703-CD419DD434E8}" name="Rate" dataDxfId="17"/>
    <tableColumn id="3" xr3:uid="{FB44AA16-32A4-4795-947D-031037BE02F9}" name="Cumulative" dataDxfId="16">
      <calculatedColumnFormula>IFERROR(ROUND((HH_513[[#This Row],[From]]-OFFSET(HH_513[[#This Row],[From]],-1,0))*OFFSET(HH_513[[#This Row],[Cumulative]],-1,-1),2)+OFFSET(HH_513[[#This Row],[Cumulative]],-1,0),0)</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7FCF811-1E2B-4903-9A90-47A6BAC94F96}" name="Single" displayName="Single" ref="J13:L20" totalsRowShown="0" headerRowBorderDxfId="15">
  <autoFilter ref="J13:L20" xr:uid="{C7FCF811-1E2B-4903-9A90-47A6BAC94F96}"/>
  <tableColumns count="3">
    <tableColumn id="1" xr3:uid="{47A063DE-0DF2-433B-9BC1-F4E7D48B35CC}" name="From" dataDxfId="14"/>
    <tableColumn id="2" xr3:uid="{779F1AEB-A6E6-4C3A-AE3C-39FF1D5CA58C}" name="Rate" dataDxfId="13"/>
    <tableColumn id="3" xr3:uid="{C4C61802-149A-46D1-BAAA-349128281710}" name="Cumulative" dataDxfId="12">
      <calculatedColumnFormula>IFERROR(ROUND((Single[[#This Row],[From]]-OFFSET(Single[[#This Row],[From]],-1,0))*OFFSET(Single[[#This Row],[Cumulative]],-1,-1),2)+OFFSET(Single[[#This Row],[Cumulative]],-1,0),0)</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C0E5CEC-E82E-4721-B030-A6C326FB9462}" name="MFJ" displayName="MFJ" ref="J25:L32" totalsRowShown="0" headerRowBorderDxfId="11">
  <autoFilter ref="J25:L32" xr:uid="{7C0E5CEC-E82E-4721-B030-A6C326FB9462}"/>
  <tableColumns count="3">
    <tableColumn id="1" xr3:uid="{1D19B157-CFEB-4F49-B25C-2D87513E0F1E}" name="From" dataDxfId="10"/>
    <tableColumn id="2" xr3:uid="{273D7014-4BD2-42FC-9AE3-295B5AE61B8B}" name="Rate" dataDxfId="9"/>
    <tableColumn id="3" xr3:uid="{017ED89C-4CB4-45B1-A761-F2E1B2DDDA4D}" name="Cumulative" dataDxfId="8">
      <calculatedColumnFormula>IFERROR(ROUND((MFJ[[#This Row],[From]]-OFFSET(MFJ[[#This Row],[From]],-1,0))*OFFSET(MFJ[[#This Row],[Cumulative]],-1,-1),2)+OFFSET(MFJ[[#This Row],[Cumulative]],-1,0),0)</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D1FFDF0-6ED1-4F6D-A9ED-014B9023F715}" name="MFS" displayName="MFS" ref="J36:L43" totalsRowShown="0" headerRowBorderDxfId="7">
  <autoFilter ref="J36:L43" xr:uid="{1D1FFDF0-6ED1-4F6D-A9ED-014B9023F715}"/>
  <tableColumns count="3">
    <tableColumn id="1" xr3:uid="{C9D23E47-FE75-4830-BE82-349156F242A1}" name="From" dataDxfId="6"/>
    <tableColumn id="2" xr3:uid="{3D021DDB-0088-4140-8C9B-36CC44D50C3E}" name="Rate" dataDxfId="5"/>
    <tableColumn id="3" xr3:uid="{CC5E01C2-2B8F-4995-91C0-F49684C34B7A}" name="Cumulative" dataDxfId="4">
      <calculatedColumnFormula>IFERROR(ROUND((MFS[[#This Row],[From]]-OFFSET(MFS[[#This Row],[From]],-1,0))*OFFSET(MFS[[#This Row],[Cumulative]],-1,-1),2)+OFFSET(MFS[[#This Row],[Cumulative]],-1,0),0)</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12A0A5A-FEEB-4E04-8906-68893B1DAEA5}" name="HH" displayName="HH" ref="J47:L54" totalsRowShown="0" headerRowBorderDxfId="3">
  <autoFilter ref="J47:L54" xr:uid="{412A0A5A-FEEB-4E04-8906-68893B1DAEA5}"/>
  <tableColumns count="3">
    <tableColumn id="1" xr3:uid="{513EF664-85F0-45AB-8773-3BD98DF69988}" name="From" dataDxfId="2"/>
    <tableColumn id="2" xr3:uid="{986C0780-CDDE-4149-92A9-89F26EC5B3DB}" name="Rate" dataDxfId="1"/>
    <tableColumn id="3" xr3:uid="{DDBA9D62-F7CF-434B-BFA0-0ACA84FE7AB8}" name="Cumulative" dataDxfId="0">
      <calculatedColumnFormula>IFERROR(ROUND((HH[[#This Row],[From]]-OFFSET(HH[[#This Row],[From]],-1,0))*OFFSET(HH[[#This Row],[Cumulative]],-1,-1),2)+OFFSET(HH[[#This Row],[Cumulative]],-1,0),0)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rs.gov/businesses/small-businesses-self-employed/s-corporation-stock-and-debt-basis"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census.gov/naics/?58967?yearbck=2022" TargetMode="External"/><Relationship Id="rId7" Type="http://schemas.openxmlformats.org/officeDocument/2006/relationships/drawing" Target="../drawings/drawing2.xml"/><Relationship Id="rId2" Type="http://schemas.openxmlformats.org/officeDocument/2006/relationships/hyperlink" Target="https://www.irs.gov/businesses/small-businesses-self-employed/simplified-option-for-home-office-deduction" TargetMode="External"/><Relationship Id="rId1" Type="http://schemas.openxmlformats.org/officeDocument/2006/relationships/hyperlink" Target="https://greatwaysinc.com/services-details_affordable_2" TargetMode="External"/><Relationship Id="rId6" Type="http://schemas.openxmlformats.org/officeDocument/2006/relationships/printerSettings" Target="../printerSettings/printerSettings2.bin"/><Relationship Id="rId5" Type="http://schemas.openxmlformats.org/officeDocument/2006/relationships/hyperlink" Target="https://www.irs.gov/businesses/small-businesses-self-employed/simplified-option-for-home-office-deduction" TargetMode="External"/><Relationship Id="rId4" Type="http://schemas.openxmlformats.org/officeDocument/2006/relationships/hyperlink" Target="https://greatwaysinc.com/services-details_affordable_2"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drawing" Target="../drawings/drawing3.xml"/><Relationship Id="rId7"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directpay.irs.gov/directpay/payment"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hyperlink" Target="https://greatwaysinc.com/services-details_affordable_2"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table" Target="../tables/table8.xml"/><Relationship Id="rId2" Type="http://schemas.openxmlformats.org/officeDocument/2006/relationships/printerSettings" Target="../printerSettings/printerSettings6.bin"/><Relationship Id="rId1" Type="http://schemas.openxmlformats.org/officeDocument/2006/relationships/hyperlink" Target="https://directpay.irs.gov/directpay/payment" TargetMode="Externa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22635-173D-4A07-A7B1-ACD0F2F1B080}">
  <sheetPr>
    <tabColor rgb="FF0070C0"/>
  </sheetPr>
  <dimension ref="A1:BZ465"/>
  <sheetViews>
    <sheetView zoomScale="115" zoomScaleNormal="115" workbookViewId="0"/>
  </sheetViews>
  <sheetFormatPr defaultRowHeight="12.75" x14ac:dyDescent="0.2"/>
  <cols>
    <col min="1" max="1" width="4" style="104" customWidth="1"/>
    <col min="2" max="2" width="5.5703125" style="104" customWidth="1"/>
    <col min="3" max="3" width="11" style="104" customWidth="1"/>
    <col min="4" max="6" width="3.140625" style="104" customWidth="1"/>
    <col min="7" max="8" width="2" style="104" customWidth="1"/>
    <col min="9" max="9" width="1.28515625" style="104" customWidth="1"/>
    <col min="10" max="11" width="3.140625" style="104" customWidth="1"/>
    <col min="12" max="12" width="7.140625" style="104" customWidth="1"/>
    <col min="13" max="15" width="3.140625" style="104" customWidth="1"/>
    <col min="16" max="16" width="8.140625" style="104" customWidth="1"/>
    <col min="17" max="22" width="3.140625" style="104" customWidth="1"/>
    <col min="23" max="23" width="3" style="104" customWidth="1"/>
    <col min="24" max="24" width="3.140625" style="104" customWidth="1"/>
    <col min="25" max="25" width="5.42578125" style="104" customWidth="1"/>
    <col min="26" max="26" width="5.28515625" style="104" customWidth="1"/>
    <col min="27" max="41" width="3.140625" style="64" customWidth="1"/>
    <col min="42" max="42" width="3.140625" style="106" customWidth="1"/>
    <col min="43" max="52" width="3.140625" style="64" customWidth="1"/>
    <col min="53" max="53" width="5.140625" style="64" customWidth="1"/>
    <col min="54" max="64" width="3.140625" style="64" customWidth="1"/>
    <col min="65" max="78" width="9.140625" style="64"/>
    <col min="79" max="16384" width="9.140625" style="104"/>
  </cols>
  <sheetData>
    <row r="1" spans="1:62" ht="8.25" customHeight="1" thickTop="1" x14ac:dyDescent="0.2">
      <c r="A1" s="60"/>
      <c r="B1" s="236" t="s">
        <v>66</v>
      </c>
      <c r="C1" s="237"/>
      <c r="D1" s="237"/>
      <c r="E1" s="237"/>
      <c r="F1" s="237"/>
      <c r="G1" s="237"/>
      <c r="H1" s="237"/>
      <c r="I1" s="237"/>
      <c r="J1" s="237"/>
      <c r="K1" s="237"/>
      <c r="L1" s="237"/>
      <c r="M1" s="237"/>
      <c r="N1" s="237"/>
      <c r="O1" s="237"/>
      <c r="P1" s="237"/>
      <c r="Q1" s="237"/>
      <c r="R1" s="237"/>
      <c r="S1" s="237"/>
      <c r="T1" s="237"/>
      <c r="U1" s="237"/>
      <c r="V1" s="237"/>
      <c r="W1" s="237"/>
      <c r="X1" s="237"/>
      <c r="Y1" s="237"/>
      <c r="Z1" s="238"/>
    </row>
    <row r="2" spans="1:62" x14ac:dyDescent="0.2">
      <c r="A2" s="60"/>
      <c r="B2" s="239"/>
      <c r="C2" s="240"/>
      <c r="D2" s="240"/>
      <c r="E2" s="240"/>
      <c r="F2" s="240"/>
      <c r="G2" s="240"/>
      <c r="H2" s="240"/>
      <c r="I2" s="240"/>
      <c r="J2" s="240"/>
      <c r="K2" s="240"/>
      <c r="L2" s="240"/>
      <c r="M2" s="240"/>
      <c r="N2" s="240"/>
      <c r="O2" s="240"/>
      <c r="P2" s="240"/>
      <c r="Q2" s="240"/>
      <c r="R2" s="240"/>
      <c r="S2" s="240"/>
      <c r="T2" s="240"/>
      <c r="U2" s="240"/>
      <c r="V2" s="240"/>
      <c r="W2" s="240"/>
      <c r="X2" s="240"/>
      <c r="Y2" s="240"/>
      <c r="Z2" s="241"/>
      <c r="AF2" s="67"/>
      <c r="AG2" s="67"/>
      <c r="AH2" s="67"/>
      <c r="AI2" s="67"/>
      <c r="AJ2" s="67"/>
      <c r="AK2" s="67"/>
      <c r="AL2" s="67"/>
      <c r="AM2" s="67"/>
      <c r="AN2" s="67"/>
      <c r="AO2" s="67"/>
      <c r="AQ2" s="67"/>
      <c r="AR2" s="67"/>
      <c r="AS2" s="67"/>
      <c r="AT2" s="67"/>
      <c r="AU2" s="67"/>
      <c r="AV2" s="67"/>
      <c r="AW2" s="67"/>
      <c r="AX2" s="67"/>
      <c r="BH2" s="67" t="s">
        <v>67</v>
      </c>
      <c r="BI2" s="67"/>
      <c r="BJ2" s="67"/>
    </row>
    <row r="3" spans="1:62" ht="14.25" customHeight="1" x14ac:dyDescent="0.2">
      <c r="A3" s="60"/>
      <c r="B3" s="242" t="s">
        <v>68</v>
      </c>
      <c r="C3" s="243"/>
      <c r="D3" s="243"/>
      <c r="E3" s="243"/>
      <c r="F3" s="243"/>
      <c r="G3" s="243"/>
      <c r="H3" s="243"/>
      <c r="I3" s="243"/>
      <c r="J3" s="243"/>
      <c r="K3" s="243"/>
      <c r="L3" s="243"/>
      <c r="M3" s="243"/>
      <c r="N3" s="243"/>
      <c r="O3" s="243"/>
      <c r="P3" s="243"/>
      <c r="Q3" s="243"/>
      <c r="R3" s="243"/>
      <c r="S3" s="243"/>
      <c r="T3" s="243"/>
      <c r="U3" s="243"/>
      <c r="V3" s="243"/>
      <c r="W3" s="243"/>
      <c r="X3" s="243"/>
      <c r="Y3" s="243"/>
      <c r="Z3" s="244"/>
      <c r="AF3" s="245" t="s">
        <v>69</v>
      </c>
      <c r="AG3" s="245"/>
      <c r="AH3" s="245"/>
      <c r="AI3" s="245"/>
      <c r="AJ3" s="245"/>
      <c r="AK3" s="245"/>
      <c r="AL3" s="245"/>
      <c r="AM3" s="245"/>
      <c r="AN3" s="245"/>
      <c r="AO3" s="245"/>
      <c r="AP3" s="246">
        <v>0.65500000000000003</v>
      </c>
      <c r="AQ3" s="246"/>
      <c r="AR3" s="67"/>
      <c r="AS3" s="67"/>
      <c r="AT3" s="67"/>
      <c r="AU3" s="67"/>
      <c r="AV3" s="67"/>
      <c r="AW3" s="67"/>
      <c r="AX3" s="67"/>
      <c r="BH3" s="67" t="s">
        <v>70</v>
      </c>
      <c r="BI3" s="67"/>
      <c r="BJ3" s="67"/>
    </row>
    <row r="4" spans="1:62" ht="9.75" customHeight="1" x14ac:dyDescent="0.2">
      <c r="A4" s="60"/>
      <c r="B4" s="71"/>
      <c r="C4" s="72"/>
      <c r="D4" s="72"/>
      <c r="E4" s="72"/>
      <c r="F4" s="72"/>
      <c r="G4" s="72"/>
      <c r="H4" s="72"/>
      <c r="I4" s="72"/>
      <c r="J4" s="72"/>
      <c r="K4" s="72"/>
      <c r="L4" s="72"/>
      <c r="M4" s="72"/>
      <c r="N4" s="72"/>
      <c r="O4" s="72"/>
      <c r="P4" s="72"/>
      <c r="Q4" s="72"/>
      <c r="R4" s="72"/>
      <c r="S4" s="72"/>
      <c r="T4" s="72"/>
      <c r="U4" s="72"/>
      <c r="V4" s="72"/>
      <c r="W4" s="72"/>
      <c r="X4" s="72"/>
      <c r="Y4" s="72"/>
      <c r="Z4" s="73"/>
      <c r="AF4" s="245" t="s">
        <v>71</v>
      </c>
      <c r="AG4" s="245"/>
      <c r="AH4" s="245"/>
      <c r="AI4" s="245"/>
      <c r="AJ4" s="245"/>
      <c r="AK4" s="245"/>
      <c r="AL4" s="245"/>
      <c r="AM4" s="245"/>
      <c r="AN4" s="245"/>
      <c r="AO4" s="245"/>
      <c r="AP4" s="246"/>
      <c r="AQ4" s="246"/>
      <c r="AR4" s="67"/>
      <c r="AS4" s="67"/>
      <c r="AT4" s="67"/>
      <c r="AU4" s="67"/>
      <c r="AV4" s="67"/>
      <c r="AW4" s="67"/>
      <c r="AX4" s="67"/>
      <c r="BH4" s="67" t="s">
        <v>72</v>
      </c>
      <c r="BI4" s="67"/>
      <c r="BJ4" s="67"/>
    </row>
    <row r="5" spans="1:62" ht="12.75" customHeight="1" x14ac:dyDescent="0.2">
      <c r="A5" s="60"/>
      <c r="B5" s="255" t="s">
        <v>73</v>
      </c>
      <c r="C5" s="256"/>
      <c r="D5" s="257">
        <f>'Income &amp; Exp Worksheet '!D5:N5</f>
        <v>0</v>
      </c>
      <c r="E5" s="258"/>
      <c r="F5" s="258"/>
      <c r="G5" s="258"/>
      <c r="H5" s="258"/>
      <c r="I5" s="258"/>
      <c r="J5" s="258"/>
      <c r="K5" s="258"/>
      <c r="L5" s="258"/>
      <c r="M5" s="258"/>
      <c r="N5" s="259"/>
      <c r="O5" s="75"/>
      <c r="P5" s="75" t="s">
        <v>74</v>
      </c>
      <c r="Q5" s="75"/>
      <c r="R5" s="260">
        <f>'Income &amp; Exp Worksheet '!AF5</f>
        <v>0</v>
      </c>
      <c r="S5" s="261"/>
      <c r="T5" s="261"/>
      <c r="U5" s="261"/>
      <c r="V5" s="261"/>
      <c r="W5" s="262"/>
      <c r="X5" s="263">
        <v>2023</v>
      </c>
      <c r="Y5" s="264"/>
      <c r="Z5" s="76"/>
      <c r="AF5" s="67"/>
      <c r="AG5" s="67"/>
      <c r="AH5" s="67"/>
      <c r="AI5" s="67"/>
      <c r="AJ5" s="67"/>
      <c r="AK5" s="67"/>
      <c r="AL5" s="67"/>
      <c r="AM5" s="67"/>
      <c r="AN5" s="67"/>
      <c r="AO5" s="67"/>
      <c r="AQ5" s="67"/>
      <c r="AR5" s="67"/>
      <c r="AS5" s="67"/>
      <c r="AT5" s="67"/>
      <c r="AU5" s="67"/>
      <c r="AV5" s="67"/>
      <c r="AW5" s="67"/>
      <c r="AX5" s="67"/>
      <c r="BB5" s="68" t="s">
        <v>70</v>
      </c>
      <c r="BH5" s="67"/>
      <c r="BI5" s="67"/>
      <c r="BJ5" s="67"/>
    </row>
    <row r="6" spans="1:62" ht="12.75" customHeight="1" thickBot="1" x14ac:dyDescent="0.3">
      <c r="A6" s="60"/>
      <c r="B6" s="77"/>
      <c r="C6" s="78"/>
      <c r="D6" s="78"/>
      <c r="E6" s="78"/>
      <c r="F6" s="78"/>
      <c r="G6" s="78"/>
      <c r="H6" s="78"/>
      <c r="I6" s="78"/>
      <c r="J6" s="78"/>
      <c r="K6" s="78"/>
      <c r="L6" s="78"/>
      <c r="M6" s="78"/>
      <c r="N6" s="78"/>
      <c r="O6" s="78"/>
      <c r="P6" s="78"/>
      <c r="Q6" s="78"/>
      <c r="R6" s="78"/>
      <c r="S6" s="78"/>
      <c r="T6" s="78"/>
      <c r="U6" s="78"/>
      <c r="V6" s="78"/>
      <c r="W6" s="78"/>
      <c r="X6" s="78"/>
      <c r="Y6" s="78"/>
      <c r="Z6" s="79"/>
      <c r="AB6" s="188"/>
      <c r="AF6" s="67"/>
      <c r="AG6" s="67"/>
      <c r="AH6" s="67"/>
      <c r="AI6" s="67"/>
      <c r="AJ6" s="67"/>
      <c r="AK6" s="67"/>
      <c r="AL6" s="67"/>
      <c r="AM6" s="67"/>
      <c r="AN6" s="67"/>
      <c r="AO6" s="67"/>
      <c r="AQ6" s="67"/>
      <c r="AR6" s="67"/>
      <c r="AS6" s="67"/>
      <c r="AT6" s="67"/>
      <c r="AU6" s="67"/>
      <c r="AV6" s="67"/>
      <c r="AW6" s="67"/>
      <c r="AX6" s="67"/>
      <c r="BB6" s="68"/>
    </row>
    <row r="7" spans="1:62" ht="12.75" customHeight="1" thickTop="1" x14ac:dyDescent="0.2">
      <c r="A7" s="60"/>
      <c r="B7" s="265" t="s">
        <v>75</v>
      </c>
      <c r="C7" s="266"/>
      <c r="D7" s="266"/>
      <c r="E7" s="266"/>
      <c r="F7" s="266"/>
      <c r="G7" s="266"/>
      <c r="H7" s="266"/>
      <c r="I7" s="266"/>
      <c r="J7" s="266"/>
      <c r="K7" s="266"/>
      <c r="L7" s="266"/>
      <c r="M7" s="266"/>
      <c r="N7" s="266"/>
      <c r="O7" s="266"/>
      <c r="P7" s="266"/>
      <c r="Q7" s="266"/>
      <c r="R7" s="266"/>
      <c r="S7" s="266"/>
      <c r="T7" s="266"/>
      <c r="U7" s="266"/>
      <c r="V7" s="266"/>
      <c r="W7" s="266"/>
      <c r="X7" s="266"/>
      <c r="Y7" s="267"/>
      <c r="Z7" s="79"/>
      <c r="AF7" s="67"/>
      <c r="AG7" s="67"/>
      <c r="AH7" s="67"/>
      <c r="AI7" s="67"/>
      <c r="AJ7" s="67"/>
      <c r="AK7" s="67"/>
      <c r="AL7" s="67"/>
      <c r="AM7" s="67"/>
      <c r="AN7" s="67"/>
      <c r="AO7" s="67"/>
      <c r="AQ7" s="67"/>
      <c r="AR7" s="67"/>
      <c r="AS7" s="67"/>
      <c r="AT7" s="67"/>
      <c r="AU7" s="67"/>
      <c r="AV7" s="67"/>
      <c r="AW7" s="67"/>
      <c r="AX7" s="67"/>
      <c r="BB7" s="68"/>
    </row>
    <row r="8" spans="1:62" ht="12.75" customHeight="1" x14ac:dyDescent="0.2">
      <c r="A8" s="60"/>
      <c r="B8" s="268" t="s">
        <v>76</v>
      </c>
      <c r="C8" s="269"/>
      <c r="D8" s="269"/>
      <c r="E8" s="269"/>
      <c r="F8" s="269"/>
      <c r="G8" s="269"/>
      <c r="H8" s="269"/>
      <c r="I8" s="269"/>
      <c r="J8" s="269"/>
      <c r="K8" s="269"/>
      <c r="L8" s="269"/>
      <c r="M8" s="269"/>
      <c r="N8" s="269"/>
      <c r="O8" s="269"/>
      <c r="P8" s="269"/>
      <c r="Q8" s="269"/>
      <c r="R8" s="269"/>
      <c r="S8" s="269"/>
      <c r="T8" s="269"/>
      <c r="U8" s="269"/>
      <c r="V8" s="269"/>
      <c r="W8" s="269"/>
      <c r="X8" s="269"/>
      <c r="Y8" s="270"/>
      <c r="Z8" s="79"/>
      <c r="BB8" s="68"/>
    </row>
    <row r="9" spans="1:62" ht="15" customHeight="1" thickBot="1" x14ac:dyDescent="0.25">
      <c r="A9" s="60"/>
      <c r="B9" s="247" t="s">
        <v>77</v>
      </c>
      <c r="C9" s="248"/>
      <c r="D9" s="248"/>
      <c r="E9" s="248"/>
      <c r="F9" s="248"/>
      <c r="G9" s="248"/>
      <c r="H9" s="248"/>
      <c r="I9" s="248"/>
      <c r="J9" s="248"/>
      <c r="K9" s="248"/>
      <c r="L9" s="248"/>
      <c r="M9" s="248"/>
      <c r="N9" s="248"/>
      <c r="O9" s="248"/>
      <c r="P9" s="248"/>
      <c r="Q9" s="248"/>
      <c r="R9" s="248"/>
      <c r="S9" s="248"/>
      <c r="T9" s="248"/>
      <c r="U9" s="248"/>
      <c r="V9" s="248"/>
      <c r="W9" s="248"/>
      <c r="X9" s="248"/>
      <c r="Y9" s="249"/>
      <c r="Z9" s="79"/>
      <c r="BB9" s="68"/>
    </row>
    <row r="10" spans="1:62" ht="15" customHeight="1" thickTop="1" x14ac:dyDescent="0.2">
      <c r="A10" s="60"/>
      <c r="B10" s="250" t="s">
        <v>78</v>
      </c>
      <c r="C10" s="251"/>
      <c r="D10" s="251"/>
      <c r="E10" s="251"/>
      <c r="F10" s="251"/>
      <c r="G10" s="251"/>
      <c r="H10" s="251"/>
      <c r="I10" s="251"/>
      <c r="J10" s="251"/>
      <c r="K10" s="251"/>
      <c r="L10" s="251"/>
      <c r="M10" s="251"/>
      <c r="N10" s="251"/>
      <c r="O10" s="251"/>
      <c r="P10" s="251"/>
      <c r="Q10" s="251"/>
      <c r="R10" s="251"/>
      <c r="S10" s="251"/>
      <c r="T10" s="251"/>
      <c r="U10" s="251"/>
      <c r="V10" s="251"/>
      <c r="W10" s="251"/>
      <c r="X10" s="251"/>
      <c r="Y10" s="252"/>
      <c r="Z10" s="80"/>
    </row>
    <row r="11" spans="1:62" ht="7.5" customHeight="1" x14ac:dyDescent="0.2">
      <c r="A11" s="60"/>
      <c r="B11" s="81"/>
      <c r="C11" s="60"/>
      <c r="D11" s="60"/>
      <c r="E11" s="60"/>
      <c r="F11" s="60"/>
      <c r="G11" s="60"/>
      <c r="H11" s="60"/>
      <c r="I11" s="60"/>
      <c r="J11" s="60"/>
      <c r="K11" s="60"/>
      <c r="L11" s="60"/>
      <c r="M11" s="60"/>
      <c r="N11" s="60"/>
      <c r="O11" s="60"/>
      <c r="P11" s="60"/>
      <c r="Q11" s="60"/>
      <c r="R11" s="60"/>
      <c r="S11" s="60"/>
      <c r="T11" s="60"/>
      <c r="U11" s="60"/>
      <c r="V11" s="60"/>
      <c r="W11" s="60"/>
      <c r="X11" s="60"/>
      <c r="Y11" s="60"/>
      <c r="Z11" s="80"/>
    </row>
    <row r="12" spans="1:62" ht="15" customHeight="1" x14ac:dyDescent="0.2">
      <c r="A12" s="60"/>
      <c r="B12" s="82" t="s">
        <v>44</v>
      </c>
      <c r="C12" s="253" t="s">
        <v>79</v>
      </c>
      <c r="D12" s="254"/>
      <c r="E12" s="254"/>
      <c r="F12" s="254"/>
      <c r="G12" s="254"/>
      <c r="H12" s="254"/>
      <c r="I12" s="78"/>
      <c r="J12" s="253" t="s">
        <v>80</v>
      </c>
      <c r="K12" s="254"/>
      <c r="L12" s="254"/>
      <c r="M12" s="254"/>
      <c r="N12" s="254"/>
      <c r="O12" s="254"/>
      <c r="P12" s="254"/>
      <c r="Q12" s="254"/>
      <c r="R12" s="78"/>
      <c r="S12" s="253" t="s">
        <v>81</v>
      </c>
      <c r="T12" s="254"/>
      <c r="U12" s="254"/>
      <c r="V12" s="254"/>
      <c r="W12" s="78"/>
      <c r="X12" s="253" t="s">
        <v>82</v>
      </c>
      <c r="Y12" s="254"/>
      <c r="Z12" s="80"/>
    </row>
    <row r="13" spans="1:62" ht="15" customHeight="1" x14ac:dyDescent="0.2">
      <c r="A13" s="60"/>
      <c r="B13" s="83" t="s">
        <v>83</v>
      </c>
      <c r="C13" s="271"/>
      <c r="D13" s="272"/>
      <c r="E13" s="272"/>
      <c r="F13" s="272"/>
      <c r="G13" s="272"/>
      <c r="H13" s="273"/>
      <c r="I13" s="60"/>
      <c r="J13" s="274" t="s">
        <v>44</v>
      </c>
      <c r="K13" s="275"/>
      <c r="L13" s="275"/>
      <c r="M13" s="275"/>
      <c r="N13" s="275"/>
      <c r="O13" s="275"/>
      <c r="P13" s="275"/>
      <c r="Q13" s="276"/>
      <c r="R13" s="60"/>
      <c r="S13" s="277"/>
      <c r="T13" s="278"/>
      <c r="U13" s="278"/>
      <c r="V13" s="279"/>
      <c r="W13" s="60"/>
      <c r="X13" s="280">
        <v>0</v>
      </c>
      <c r="Y13" s="281"/>
      <c r="Z13" s="80"/>
    </row>
    <row r="14" spans="1:62" ht="8.25" customHeight="1" x14ac:dyDescent="0.2">
      <c r="A14" s="60"/>
      <c r="B14" s="81"/>
      <c r="C14" s="60"/>
      <c r="D14" s="60"/>
      <c r="E14" s="60"/>
      <c r="F14" s="60"/>
      <c r="G14" s="60"/>
      <c r="H14" s="60"/>
      <c r="I14" s="60"/>
      <c r="J14" s="60"/>
      <c r="K14" s="60"/>
      <c r="L14" s="60"/>
      <c r="M14" s="60"/>
      <c r="N14" s="60"/>
      <c r="O14" s="60"/>
      <c r="P14" s="60"/>
      <c r="Q14" s="60"/>
      <c r="R14" s="60"/>
      <c r="S14" s="60"/>
      <c r="T14" s="60"/>
      <c r="U14" s="60"/>
      <c r="V14" s="60"/>
      <c r="W14" s="60"/>
      <c r="X14" s="60"/>
      <c r="Y14" s="60"/>
      <c r="Z14" s="80"/>
    </row>
    <row r="15" spans="1:62" ht="15" customHeight="1" x14ac:dyDescent="0.2">
      <c r="A15" s="60"/>
      <c r="B15" s="83" t="s">
        <v>84</v>
      </c>
      <c r="C15" s="60"/>
      <c r="D15" s="282"/>
      <c r="E15" s="283"/>
      <c r="F15" s="283"/>
      <c r="G15" s="283"/>
      <c r="H15" s="283"/>
      <c r="I15" s="283"/>
      <c r="J15" s="283"/>
      <c r="K15" s="283"/>
      <c r="L15" s="283"/>
      <c r="M15" s="283"/>
      <c r="N15" s="283"/>
      <c r="O15" s="283"/>
      <c r="P15" s="283"/>
      <c r="Q15" s="284"/>
      <c r="R15" s="84"/>
      <c r="S15" s="285" t="s">
        <v>85</v>
      </c>
      <c r="T15" s="286"/>
      <c r="U15" s="286"/>
      <c r="V15" s="286"/>
      <c r="W15" s="286"/>
      <c r="X15" s="286"/>
      <c r="Y15" s="85" t="s">
        <v>67</v>
      </c>
      <c r="Z15" s="80"/>
    </row>
    <row r="16" spans="1:62" ht="9.75" customHeight="1" x14ac:dyDescent="0.2">
      <c r="A16" s="60"/>
      <c r="B16" s="81"/>
      <c r="C16" s="60"/>
      <c r="D16" s="60"/>
      <c r="E16" s="60"/>
      <c r="F16" s="60"/>
      <c r="G16" s="60"/>
      <c r="H16" s="60"/>
      <c r="I16" s="60"/>
      <c r="J16" s="60"/>
      <c r="K16" s="60"/>
      <c r="L16" s="60"/>
      <c r="M16" s="60"/>
      <c r="N16" s="60"/>
      <c r="O16" s="60"/>
      <c r="P16" s="60"/>
      <c r="Q16" s="60"/>
      <c r="R16" s="60"/>
      <c r="S16" s="60"/>
      <c r="T16" s="60"/>
      <c r="U16" s="60"/>
      <c r="V16" s="60"/>
      <c r="W16" s="60"/>
      <c r="X16" s="60"/>
      <c r="Y16" s="60"/>
      <c r="Z16" s="80"/>
    </row>
    <row r="17" spans="1:26" ht="15" customHeight="1" x14ac:dyDescent="0.2">
      <c r="A17" s="60"/>
      <c r="B17" s="83" t="s">
        <v>86</v>
      </c>
      <c r="C17" s="271"/>
      <c r="D17" s="272"/>
      <c r="E17" s="272"/>
      <c r="F17" s="272"/>
      <c r="G17" s="272"/>
      <c r="H17" s="273"/>
      <c r="I17" s="60"/>
      <c r="J17" s="274" t="s">
        <v>44</v>
      </c>
      <c r="K17" s="275"/>
      <c r="L17" s="275"/>
      <c r="M17" s="275"/>
      <c r="N17" s="275"/>
      <c r="O17" s="275"/>
      <c r="P17" s="275"/>
      <c r="Q17" s="276"/>
      <c r="R17" s="60"/>
      <c r="S17" s="277"/>
      <c r="T17" s="278"/>
      <c r="U17" s="278"/>
      <c r="V17" s="279"/>
      <c r="W17" s="60"/>
      <c r="X17" s="280">
        <v>0</v>
      </c>
      <c r="Y17" s="281"/>
      <c r="Z17" s="80"/>
    </row>
    <row r="18" spans="1:26" ht="9" customHeight="1" x14ac:dyDescent="0.2">
      <c r="A18" s="60"/>
      <c r="B18" s="81"/>
      <c r="C18" s="60"/>
      <c r="D18" s="60"/>
      <c r="E18" s="60"/>
      <c r="F18" s="60"/>
      <c r="G18" s="60"/>
      <c r="H18" s="60"/>
      <c r="I18" s="60"/>
      <c r="J18" s="60"/>
      <c r="K18" s="60"/>
      <c r="L18" s="60"/>
      <c r="M18" s="60"/>
      <c r="N18" s="60"/>
      <c r="O18" s="60"/>
      <c r="P18" s="60"/>
      <c r="Q18" s="60"/>
      <c r="R18" s="60"/>
      <c r="S18" s="60"/>
      <c r="T18" s="60"/>
      <c r="U18" s="60"/>
      <c r="V18" s="60"/>
      <c r="W18" s="60"/>
      <c r="X18" s="60"/>
      <c r="Y18" s="60"/>
      <c r="Z18" s="80"/>
    </row>
    <row r="19" spans="1:26" ht="15" customHeight="1" x14ac:dyDescent="0.2">
      <c r="A19" s="60"/>
      <c r="B19" s="83" t="s">
        <v>84</v>
      </c>
      <c r="C19" s="60"/>
      <c r="D19" s="282"/>
      <c r="E19" s="283"/>
      <c r="F19" s="283"/>
      <c r="G19" s="283"/>
      <c r="H19" s="283"/>
      <c r="I19" s="283"/>
      <c r="J19" s="283"/>
      <c r="K19" s="283"/>
      <c r="L19" s="283"/>
      <c r="M19" s="283"/>
      <c r="N19" s="283"/>
      <c r="O19" s="283"/>
      <c r="P19" s="283"/>
      <c r="Q19" s="284"/>
      <c r="R19" s="84"/>
      <c r="S19" s="285" t="s">
        <v>85</v>
      </c>
      <c r="T19" s="286"/>
      <c r="U19" s="286"/>
      <c r="V19" s="286"/>
      <c r="W19" s="286"/>
      <c r="X19" s="286"/>
      <c r="Y19" s="85" t="s">
        <v>67</v>
      </c>
      <c r="Z19" s="80"/>
    </row>
    <row r="20" spans="1:26" ht="7.5" customHeight="1" x14ac:dyDescent="0.2">
      <c r="A20" s="60"/>
      <c r="B20" s="81"/>
      <c r="C20" s="60"/>
      <c r="D20" s="60"/>
      <c r="E20" s="60"/>
      <c r="F20" s="60"/>
      <c r="G20" s="60"/>
      <c r="H20" s="60"/>
      <c r="I20" s="60"/>
      <c r="J20" s="60"/>
      <c r="K20" s="60"/>
      <c r="L20" s="60"/>
      <c r="M20" s="60"/>
      <c r="N20" s="60"/>
      <c r="O20" s="60"/>
      <c r="P20" s="60"/>
      <c r="Q20" s="60"/>
      <c r="R20" s="60"/>
      <c r="S20" s="60"/>
      <c r="T20" s="60"/>
      <c r="U20" s="60"/>
      <c r="V20" s="60"/>
      <c r="W20" s="60"/>
      <c r="X20" s="60"/>
      <c r="Y20" s="60"/>
      <c r="Z20" s="80"/>
    </row>
    <row r="21" spans="1:26" ht="15" customHeight="1" x14ac:dyDescent="0.2">
      <c r="A21" s="60"/>
      <c r="B21" s="83" t="s">
        <v>87</v>
      </c>
      <c r="C21" s="271"/>
      <c r="D21" s="272"/>
      <c r="E21" s="272"/>
      <c r="F21" s="272"/>
      <c r="G21" s="272"/>
      <c r="H21" s="273"/>
      <c r="I21" s="60"/>
      <c r="J21" s="274" t="s">
        <v>44</v>
      </c>
      <c r="K21" s="275"/>
      <c r="L21" s="275"/>
      <c r="M21" s="275"/>
      <c r="N21" s="275"/>
      <c r="O21" s="275"/>
      <c r="P21" s="275"/>
      <c r="Q21" s="276"/>
      <c r="R21" s="60"/>
      <c r="S21" s="277"/>
      <c r="T21" s="278"/>
      <c r="U21" s="278"/>
      <c r="V21" s="279"/>
      <c r="W21" s="60"/>
      <c r="X21" s="280">
        <v>0</v>
      </c>
      <c r="Y21" s="281"/>
      <c r="Z21" s="80"/>
    </row>
    <row r="22" spans="1:26" ht="7.5" customHeight="1" x14ac:dyDescent="0.2">
      <c r="A22" s="60"/>
      <c r="B22" s="81"/>
      <c r="C22" s="60"/>
      <c r="D22" s="60"/>
      <c r="E22" s="60"/>
      <c r="F22" s="60"/>
      <c r="G22" s="60"/>
      <c r="H22" s="60"/>
      <c r="I22" s="60"/>
      <c r="J22" s="60"/>
      <c r="K22" s="60"/>
      <c r="L22" s="60"/>
      <c r="M22" s="60"/>
      <c r="N22" s="60"/>
      <c r="O22" s="60"/>
      <c r="P22" s="60"/>
      <c r="Q22" s="60"/>
      <c r="R22" s="60"/>
      <c r="S22" s="60"/>
      <c r="T22" s="60"/>
      <c r="U22" s="60"/>
      <c r="V22" s="60"/>
      <c r="W22" s="60"/>
      <c r="X22" s="60"/>
      <c r="Y22" s="60"/>
      <c r="Z22" s="80"/>
    </row>
    <row r="23" spans="1:26" x14ac:dyDescent="0.2">
      <c r="A23" s="60"/>
      <c r="B23" s="83" t="s">
        <v>84</v>
      </c>
      <c r="C23" s="60"/>
      <c r="D23" s="282"/>
      <c r="E23" s="283"/>
      <c r="F23" s="283"/>
      <c r="G23" s="283"/>
      <c r="H23" s="283"/>
      <c r="I23" s="283"/>
      <c r="J23" s="283"/>
      <c r="K23" s="283"/>
      <c r="L23" s="283"/>
      <c r="M23" s="283"/>
      <c r="N23" s="283"/>
      <c r="O23" s="283"/>
      <c r="P23" s="283"/>
      <c r="Q23" s="284"/>
      <c r="R23" s="84"/>
      <c r="S23" s="285" t="s">
        <v>85</v>
      </c>
      <c r="T23" s="286"/>
      <c r="U23" s="286"/>
      <c r="V23" s="286"/>
      <c r="W23" s="286"/>
      <c r="X23" s="286"/>
      <c r="Y23" s="85" t="s">
        <v>67</v>
      </c>
      <c r="Z23" s="80"/>
    </row>
    <row r="24" spans="1:26" ht="8.25" customHeight="1" x14ac:dyDescent="0.2">
      <c r="A24" s="60"/>
      <c r="B24" s="81"/>
      <c r="C24" s="60"/>
      <c r="D24" s="60"/>
      <c r="E24" s="60"/>
      <c r="F24" s="60"/>
      <c r="G24" s="60"/>
      <c r="H24" s="60"/>
      <c r="I24" s="60"/>
      <c r="J24" s="60"/>
      <c r="K24" s="60"/>
      <c r="L24" s="60"/>
      <c r="M24" s="60"/>
      <c r="N24" s="60"/>
      <c r="O24" s="60"/>
      <c r="P24" s="60"/>
      <c r="Q24" s="60"/>
      <c r="R24" s="60"/>
      <c r="S24" s="60"/>
      <c r="T24" s="60"/>
      <c r="U24" s="60"/>
      <c r="V24" s="60"/>
      <c r="W24" s="60"/>
      <c r="X24" s="60"/>
      <c r="Y24" s="60"/>
      <c r="Z24" s="80"/>
    </row>
    <row r="25" spans="1:26" x14ac:dyDescent="0.2">
      <c r="A25" s="60"/>
      <c r="B25" s="83" t="s">
        <v>88</v>
      </c>
      <c r="C25" s="271"/>
      <c r="D25" s="272"/>
      <c r="E25" s="272"/>
      <c r="F25" s="272"/>
      <c r="G25" s="272"/>
      <c r="H25" s="273"/>
      <c r="I25" s="60"/>
      <c r="J25" s="274" t="s">
        <v>44</v>
      </c>
      <c r="K25" s="275"/>
      <c r="L25" s="275"/>
      <c r="M25" s="275"/>
      <c r="N25" s="275"/>
      <c r="O25" s="275"/>
      <c r="P25" s="275"/>
      <c r="Q25" s="276"/>
      <c r="R25" s="60"/>
      <c r="S25" s="277"/>
      <c r="T25" s="278"/>
      <c r="U25" s="278"/>
      <c r="V25" s="279"/>
      <c r="W25" s="60"/>
      <c r="X25" s="280">
        <v>0</v>
      </c>
      <c r="Y25" s="281"/>
      <c r="Z25" s="80"/>
    </row>
    <row r="26" spans="1:26" ht="6.75" customHeight="1" x14ac:dyDescent="0.2">
      <c r="A26" s="60"/>
      <c r="B26" s="81"/>
      <c r="C26" s="60"/>
      <c r="D26" s="60"/>
      <c r="E26" s="60"/>
      <c r="F26" s="60"/>
      <c r="G26" s="60"/>
      <c r="H26" s="60"/>
      <c r="I26" s="60"/>
      <c r="J26" s="60"/>
      <c r="K26" s="60"/>
      <c r="L26" s="60"/>
      <c r="M26" s="60"/>
      <c r="N26" s="60"/>
      <c r="O26" s="60"/>
      <c r="P26" s="60"/>
      <c r="Q26" s="60"/>
      <c r="R26" s="60"/>
      <c r="S26" s="60"/>
      <c r="T26" s="60"/>
      <c r="U26" s="60"/>
      <c r="V26" s="60"/>
      <c r="W26" s="60"/>
      <c r="X26" s="60"/>
      <c r="Y26" s="60"/>
      <c r="Z26" s="80"/>
    </row>
    <row r="27" spans="1:26" x14ac:dyDescent="0.2">
      <c r="A27" s="60"/>
      <c r="B27" s="83" t="s">
        <v>84</v>
      </c>
      <c r="C27" s="60"/>
      <c r="D27" s="282"/>
      <c r="E27" s="283"/>
      <c r="F27" s="283"/>
      <c r="G27" s="283"/>
      <c r="H27" s="283"/>
      <c r="I27" s="283"/>
      <c r="J27" s="283"/>
      <c r="K27" s="283"/>
      <c r="L27" s="283"/>
      <c r="M27" s="283"/>
      <c r="N27" s="283"/>
      <c r="O27" s="283"/>
      <c r="P27" s="283"/>
      <c r="Q27" s="284"/>
      <c r="R27" s="84"/>
      <c r="S27" s="285" t="s">
        <v>85</v>
      </c>
      <c r="T27" s="286"/>
      <c r="U27" s="286"/>
      <c r="V27" s="286"/>
      <c r="W27" s="286"/>
      <c r="X27" s="286"/>
      <c r="Y27" s="85" t="s">
        <v>67</v>
      </c>
      <c r="Z27" s="80"/>
    </row>
    <row r="28" spans="1:26" ht="6" customHeight="1" x14ac:dyDescent="0.2">
      <c r="A28" s="60"/>
      <c r="B28" s="81"/>
      <c r="C28" s="60"/>
      <c r="D28" s="60"/>
      <c r="E28" s="60"/>
      <c r="F28" s="60"/>
      <c r="G28" s="60"/>
      <c r="H28" s="60"/>
      <c r="I28" s="60"/>
      <c r="J28" s="60"/>
      <c r="K28" s="60"/>
      <c r="L28" s="60"/>
      <c r="M28" s="60"/>
      <c r="N28" s="60"/>
      <c r="O28" s="60"/>
      <c r="P28" s="60"/>
      <c r="Q28" s="60"/>
      <c r="R28" s="60"/>
      <c r="S28" s="60"/>
      <c r="T28" s="60"/>
      <c r="U28" s="60"/>
      <c r="V28" s="60"/>
      <c r="W28" s="60"/>
      <c r="X28" s="60"/>
      <c r="Y28" s="60"/>
      <c r="Z28" s="80"/>
    </row>
    <row r="29" spans="1:26" x14ac:dyDescent="0.2">
      <c r="A29" s="60"/>
      <c r="B29" s="81"/>
      <c r="C29" s="294" t="s">
        <v>89</v>
      </c>
      <c r="D29" s="295"/>
      <c r="E29" s="295"/>
      <c r="F29" s="295"/>
      <c r="G29" s="295"/>
      <c r="H29" s="295"/>
      <c r="I29" s="295"/>
      <c r="J29" s="295"/>
      <c r="K29" s="295"/>
      <c r="L29" s="295"/>
      <c r="M29" s="295"/>
      <c r="N29" s="295"/>
      <c r="O29" s="295"/>
      <c r="P29" s="295"/>
      <c r="Q29" s="295"/>
      <c r="R29" s="295"/>
      <c r="S29" s="295"/>
      <c r="T29" s="295"/>
      <c r="U29" s="295"/>
      <c r="V29" s="295"/>
      <c r="W29" s="295"/>
      <c r="X29" s="295"/>
      <c r="Y29" s="295"/>
      <c r="Z29" s="80"/>
    </row>
    <row r="30" spans="1:26" ht="8.25" customHeight="1" x14ac:dyDescent="0.2">
      <c r="A30" s="60"/>
      <c r="B30" s="81"/>
      <c r="C30" s="86"/>
      <c r="D30" s="86"/>
      <c r="E30" s="86"/>
      <c r="F30" s="86"/>
      <c r="G30" s="86"/>
      <c r="H30" s="86"/>
      <c r="I30" s="86"/>
      <c r="J30" s="86"/>
      <c r="K30" s="86"/>
      <c r="L30" s="86"/>
      <c r="M30" s="86"/>
      <c r="N30" s="86"/>
      <c r="O30" s="86"/>
      <c r="P30" s="86"/>
      <c r="Q30" s="86"/>
      <c r="R30" s="86"/>
      <c r="S30" s="86"/>
      <c r="T30" s="86"/>
      <c r="U30" s="86"/>
      <c r="V30" s="86"/>
      <c r="W30" s="86"/>
      <c r="X30" s="86"/>
      <c r="Y30" s="86"/>
      <c r="Z30" s="80"/>
    </row>
    <row r="31" spans="1:26" x14ac:dyDescent="0.2">
      <c r="A31" s="60"/>
      <c r="B31" s="296" t="s">
        <v>90</v>
      </c>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8"/>
    </row>
    <row r="32" spans="1:26" x14ac:dyDescent="0.2">
      <c r="A32" s="60"/>
      <c r="B32" s="87"/>
      <c r="C32" s="88"/>
      <c r="D32" s="88"/>
      <c r="E32" s="88"/>
      <c r="F32" s="88"/>
      <c r="G32" s="88"/>
      <c r="H32" s="88"/>
      <c r="I32" s="88"/>
      <c r="J32" s="299"/>
      <c r="K32" s="299"/>
      <c r="L32" s="299"/>
      <c r="M32" s="75"/>
      <c r="N32" s="60"/>
      <c r="O32" s="60"/>
      <c r="P32" s="60"/>
      <c r="Q32" s="60"/>
      <c r="R32" s="60"/>
      <c r="S32" s="60"/>
      <c r="T32" s="60"/>
      <c r="U32" s="60"/>
      <c r="V32" s="60"/>
      <c r="W32" s="60"/>
      <c r="X32" s="60"/>
      <c r="Y32" s="60"/>
      <c r="Z32" s="80"/>
    </row>
    <row r="33" spans="1:26" x14ac:dyDescent="0.2">
      <c r="A33" s="60"/>
      <c r="B33" s="300" t="s">
        <v>91</v>
      </c>
      <c r="C33" s="301"/>
      <c r="D33" s="301"/>
      <c r="E33" s="301"/>
      <c r="F33" s="301"/>
      <c r="G33" s="301"/>
      <c r="H33" s="301"/>
      <c r="I33" s="301"/>
      <c r="J33" s="301"/>
      <c r="K33" s="301"/>
      <c r="L33" s="302"/>
      <c r="M33" s="75"/>
      <c r="N33" s="89"/>
      <c r="O33" s="303" t="s">
        <v>92</v>
      </c>
      <c r="P33" s="301"/>
      <c r="Q33" s="301"/>
      <c r="R33" s="301"/>
      <c r="S33" s="301"/>
      <c r="T33" s="301"/>
      <c r="U33" s="301"/>
      <c r="V33" s="301"/>
      <c r="W33" s="301"/>
      <c r="X33" s="301"/>
      <c r="Y33" s="302"/>
      <c r="Z33" s="90"/>
    </row>
    <row r="34" spans="1:26" x14ac:dyDescent="0.2">
      <c r="A34" s="60"/>
      <c r="B34" s="304" t="s">
        <v>93</v>
      </c>
      <c r="C34" s="305"/>
      <c r="D34" s="306" t="s">
        <v>94</v>
      </c>
      <c r="E34" s="307"/>
      <c r="F34" s="307"/>
      <c r="G34" s="307"/>
      <c r="H34" s="307"/>
      <c r="I34" s="307"/>
      <c r="J34" s="287" t="s">
        <v>95</v>
      </c>
      <c r="K34" s="288"/>
      <c r="L34" s="288"/>
      <c r="M34" s="75"/>
      <c r="N34" s="91"/>
      <c r="O34" s="308" t="s">
        <v>93</v>
      </c>
      <c r="P34" s="305"/>
      <c r="Q34" s="309" t="s">
        <v>94</v>
      </c>
      <c r="R34" s="310"/>
      <c r="S34" s="310"/>
      <c r="T34" s="310"/>
      <c r="U34" s="310"/>
      <c r="V34" s="310"/>
      <c r="W34" s="287" t="s">
        <v>95</v>
      </c>
      <c r="X34" s="288"/>
      <c r="Y34" s="288"/>
      <c r="Z34" s="92"/>
    </row>
    <row r="35" spans="1:26" x14ac:dyDescent="0.2">
      <c r="A35" s="60"/>
      <c r="B35" s="289"/>
      <c r="C35" s="290"/>
      <c r="D35" s="291"/>
      <c r="E35" s="291"/>
      <c r="F35" s="291"/>
      <c r="G35" s="291"/>
      <c r="H35" s="291"/>
      <c r="I35" s="291"/>
      <c r="J35" s="292">
        <v>0</v>
      </c>
      <c r="K35" s="292"/>
      <c r="L35" s="292"/>
      <c r="M35" s="75"/>
      <c r="N35" s="93"/>
      <c r="O35" s="293"/>
      <c r="P35" s="290"/>
      <c r="Q35" s="291"/>
      <c r="R35" s="291"/>
      <c r="S35" s="291"/>
      <c r="T35" s="291"/>
      <c r="U35" s="291"/>
      <c r="V35" s="291"/>
      <c r="W35" s="292">
        <v>0</v>
      </c>
      <c r="X35" s="292"/>
      <c r="Y35" s="292"/>
      <c r="Z35" s="94"/>
    </row>
    <row r="36" spans="1:26" x14ac:dyDescent="0.2">
      <c r="A36" s="60"/>
      <c r="B36" s="289"/>
      <c r="C36" s="290"/>
      <c r="D36" s="291"/>
      <c r="E36" s="291"/>
      <c r="F36" s="291"/>
      <c r="G36" s="291"/>
      <c r="H36" s="291"/>
      <c r="I36" s="291"/>
      <c r="J36" s="292"/>
      <c r="K36" s="292"/>
      <c r="L36" s="292"/>
      <c r="M36" s="75"/>
      <c r="N36" s="60"/>
      <c r="O36" s="293"/>
      <c r="P36" s="290"/>
      <c r="Q36" s="291"/>
      <c r="R36" s="291"/>
      <c r="S36" s="291"/>
      <c r="T36" s="291"/>
      <c r="U36" s="291"/>
      <c r="V36" s="291"/>
      <c r="W36" s="292"/>
      <c r="X36" s="292"/>
      <c r="Y36" s="292"/>
      <c r="Z36" s="94"/>
    </row>
    <row r="37" spans="1:26" x14ac:dyDescent="0.2">
      <c r="A37" s="60"/>
      <c r="B37" s="289"/>
      <c r="C37" s="290"/>
      <c r="D37" s="291"/>
      <c r="E37" s="291"/>
      <c r="F37" s="291"/>
      <c r="G37" s="291"/>
      <c r="H37" s="291"/>
      <c r="I37" s="291"/>
      <c r="J37" s="292"/>
      <c r="K37" s="292"/>
      <c r="L37" s="292"/>
      <c r="M37" s="75"/>
      <c r="N37" s="93"/>
      <c r="O37" s="293"/>
      <c r="P37" s="290"/>
      <c r="Q37" s="291"/>
      <c r="R37" s="291"/>
      <c r="S37" s="291"/>
      <c r="T37" s="291"/>
      <c r="U37" s="291"/>
      <c r="V37" s="291"/>
      <c r="W37" s="292"/>
      <c r="X37" s="292"/>
      <c r="Y37" s="292"/>
      <c r="Z37" s="94"/>
    </row>
    <row r="38" spans="1:26" x14ac:dyDescent="0.2">
      <c r="A38" s="60"/>
      <c r="B38" s="289"/>
      <c r="C38" s="290"/>
      <c r="D38" s="291"/>
      <c r="E38" s="291"/>
      <c r="F38" s="291"/>
      <c r="G38" s="291"/>
      <c r="H38" s="291"/>
      <c r="I38" s="291"/>
      <c r="J38" s="292"/>
      <c r="K38" s="292"/>
      <c r="L38" s="292"/>
      <c r="M38" s="75"/>
      <c r="N38" s="60"/>
      <c r="O38" s="293"/>
      <c r="P38" s="290"/>
      <c r="Q38" s="291"/>
      <c r="R38" s="291"/>
      <c r="S38" s="291"/>
      <c r="T38" s="291"/>
      <c r="U38" s="291"/>
      <c r="V38" s="291"/>
      <c r="W38" s="292"/>
      <c r="X38" s="292"/>
      <c r="Y38" s="292"/>
      <c r="Z38" s="94"/>
    </row>
    <row r="39" spans="1:26" x14ac:dyDescent="0.2">
      <c r="A39" s="60"/>
      <c r="B39" s="289"/>
      <c r="C39" s="290"/>
      <c r="D39" s="291"/>
      <c r="E39" s="291"/>
      <c r="F39" s="291"/>
      <c r="G39" s="291"/>
      <c r="H39" s="291"/>
      <c r="I39" s="291"/>
      <c r="J39" s="292"/>
      <c r="K39" s="292"/>
      <c r="L39" s="292"/>
      <c r="M39" s="75"/>
      <c r="N39" s="60"/>
      <c r="O39" s="293"/>
      <c r="P39" s="290"/>
      <c r="Q39" s="291"/>
      <c r="R39" s="291"/>
      <c r="S39" s="291"/>
      <c r="T39" s="291"/>
      <c r="U39" s="291"/>
      <c r="V39" s="291"/>
      <c r="W39" s="292"/>
      <c r="X39" s="292"/>
      <c r="Y39" s="292"/>
      <c r="Z39" s="95"/>
    </row>
    <row r="40" spans="1:26" x14ac:dyDescent="0.2">
      <c r="A40" s="60"/>
      <c r="B40" s="311" t="s">
        <v>96</v>
      </c>
      <c r="C40" s="312"/>
      <c r="D40" s="312"/>
      <c r="E40" s="312"/>
      <c r="F40" s="312"/>
      <c r="G40" s="312"/>
      <c r="H40" s="312"/>
      <c r="I40" s="313"/>
      <c r="J40" s="314">
        <f>SUM(J34:L39)</f>
        <v>0</v>
      </c>
      <c r="K40" s="315"/>
      <c r="L40" s="316"/>
      <c r="M40" s="229">
        <f>J40</f>
        <v>0</v>
      </c>
      <c r="N40" s="60"/>
      <c r="O40" s="311" t="s">
        <v>97</v>
      </c>
      <c r="P40" s="312"/>
      <c r="Q40" s="312"/>
      <c r="R40" s="312"/>
      <c r="S40" s="312"/>
      <c r="T40" s="312"/>
      <c r="U40" s="312"/>
      <c r="V40" s="313"/>
      <c r="W40" s="314">
        <f>SUM(W34:Y39)</f>
        <v>0</v>
      </c>
      <c r="X40" s="315"/>
      <c r="Y40" s="316"/>
      <c r="Z40" s="230">
        <f>W40</f>
        <v>0</v>
      </c>
    </row>
    <row r="41" spans="1:26" ht="6.75" customHeight="1" x14ac:dyDescent="0.2">
      <c r="A41" s="60"/>
      <c r="B41" s="96"/>
      <c r="C41" s="97"/>
      <c r="D41" s="97"/>
      <c r="E41" s="97"/>
      <c r="F41" s="97"/>
      <c r="G41" s="97"/>
      <c r="H41" s="97"/>
      <c r="I41" s="97"/>
      <c r="J41" s="97"/>
      <c r="K41" s="97"/>
      <c r="L41" s="98">
        <f>J40</f>
        <v>0</v>
      </c>
      <c r="M41" s="97"/>
      <c r="N41" s="97"/>
      <c r="O41" s="97"/>
      <c r="P41" s="97"/>
      <c r="Q41" s="97"/>
      <c r="R41" s="97"/>
      <c r="S41" s="97"/>
      <c r="T41" s="97"/>
      <c r="U41" s="97"/>
      <c r="V41" s="97"/>
      <c r="W41" s="97"/>
      <c r="X41" s="97"/>
      <c r="Y41" s="98">
        <f>W40</f>
        <v>0</v>
      </c>
      <c r="Z41" s="80"/>
    </row>
    <row r="42" spans="1:26" ht="6.75" customHeight="1" x14ac:dyDescent="0.2">
      <c r="A42" s="60"/>
      <c r="B42" s="81"/>
      <c r="C42" s="60"/>
      <c r="D42" s="60"/>
      <c r="E42" s="60"/>
      <c r="F42" s="60"/>
      <c r="G42" s="60"/>
      <c r="H42" s="60"/>
      <c r="I42" s="60"/>
      <c r="J42" s="60"/>
      <c r="K42" s="60"/>
      <c r="L42" s="60"/>
      <c r="M42" s="60"/>
      <c r="N42" s="60"/>
      <c r="O42" s="60"/>
      <c r="P42" s="60"/>
      <c r="Q42" s="60"/>
      <c r="R42" s="60"/>
      <c r="S42" s="60"/>
      <c r="T42" s="60"/>
      <c r="U42" s="60"/>
      <c r="V42" s="60"/>
      <c r="W42" s="60"/>
      <c r="X42" s="60"/>
      <c r="Y42" s="60"/>
      <c r="Z42" s="80"/>
    </row>
    <row r="43" spans="1:26" ht="13.5" customHeight="1" x14ac:dyDescent="0.2">
      <c r="A43" s="60"/>
      <c r="B43" s="317" t="s">
        <v>98</v>
      </c>
      <c r="C43" s="318"/>
      <c r="D43" s="318"/>
      <c r="E43" s="318"/>
      <c r="F43" s="318"/>
      <c r="G43" s="318"/>
      <c r="H43" s="318"/>
      <c r="I43" s="318"/>
      <c r="J43" s="318"/>
      <c r="K43" s="318"/>
      <c r="L43" s="318"/>
      <c r="M43" s="318"/>
      <c r="N43" s="318"/>
      <c r="O43" s="318"/>
      <c r="P43" s="318"/>
      <c r="Q43" s="318"/>
      <c r="R43" s="318"/>
      <c r="S43" s="318"/>
      <c r="T43" s="318"/>
      <c r="U43" s="318"/>
      <c r="V43" s="318"/>
      <c r="W43" s="318"/>
      <c r="X43" s="318"/>
      <c r="Y43" s="319"/>
      <c r="Z43" s="80"/>
    </row>
    <row r="44" spans="1:26" ht="12.75" customHeight="1" x14ac:dyDescent="0.2">
      <c r="A44" s="60"/>
      <c r="B44" s="320" t="s">
        <v>99</v>
      </c>
      <c r="C44" s="321"/>
      <c r="D44" s="324" t="s">
        <v>100</v>
      </c>
      <c r="E44" s="325"/>
      <c r="F44" s="326"/>
      <c r="G44" s="329" t="s">
        <v>101</v>
      </c>
      <c r="H44" s="330"/>
      <c r="I44" s="330"/>
      <c r="J44" s="330"/>
      <c r="K44" s="330"/>
      <c r="L44" s="331"/>
      <c r="M44" s="332" t="s">
        <v>102</v>
      </c>
      <c r="N44" s="333"/>
      <c r="O44" s="333"/>
      <c r="P44" s="333"/>
      <c r="Q44" s="333"/>
      <c r="R44" s="334"/>
      <c r="S44" s="338" t="s">
        <v>103</v>
      </c>
      <c r="T44" s="339"/>
      <c r="U44" s="339"/>
      <c r="V44" s="340"/>
      <c r="W44" s="344" t="s">
        <v>104</v>
      </c>
      <c r="X44" s="345"/>
      <c r="Y44" s="340"/>
      <c r="Z44" s="80"/>
    </row>
    <row r="45" spans="1:26" x14ac:dyDescent="0.2">
      <c r="A45" s="60"/>
      <c r="B45" s="322"/>
      <c r="C45" s="323"/>
      <c r="D45" s="327"/>
      <c r="E45" s="323"/>
      <c r="F45" s="328"/>
      <c r="G45" s="347">
        <v>44927</v>
      </c>
      <c r="H45" s="348"/>
      <c r="I45" s="348"/>
      <c r="J45" s="348"/>
      <c r="K45" s="347">
        <v>45291</v>
      </c>
      <c r="L45" s="348"/>
      <c r="M45" s="335"/>
      <c r="N45" s="336"/>
      <c r="O45" s="336"/>
      <c r="P45" s="336"/>
      <c r="Q45" s="336"/>
      <c r="R45" s="337"/>
      <c r="S45" s="341"/>
      <c r="T45" s="342"/>
      <c r="U45" s="342"/>
      <c r="V45" s="343"/>
      <c r="W45" s="346"/>
      <c r="X45" s="346"/>
      <c r="Y45" s="343"/>
      <c r="Z45" s="80"/>
    </row>
    <row r="46" spans="1:26" x14ac:dyDescent="0.2">
      <c r="A46" s="60"/>
      <c r="B46" s="349"/>
      <c r="C46" s="350"/>
      <c r="D46" s="351"/>
      <c r="E46" s="352"/>
      <c r="F46" s="352"/>
      <c r="G46" s="353"/>
      <c r="H46" s="354"/>
      <c r="I46" s="354"/>
      <c r="J46" s="355"/>
      <c r="K46" s="353"/>
      <c r="L46" s="355"/>
      <c r="M46" s="356"/>
      <c r="N46" s="357"/>
      <c r="O46" s="357"/>
      <c r="P46" s="357"/>
      <c r="Q46" s="357"/>
      <c r="R46" s="358"/>
      <c r="S46" s="359"/>
      <c r="T46" s="360"/>
      <c r="U46" s="360"/>
      <c r="V46" s="361"/>
      <c r="W46" s="362">
        <v>0</v>
      </c>
      <c r="X46" s="363"/>
      <c r="Y46" s="364"/>
      <c r="Z46" s="80"/>
    </row>
    <row r="47" spans="1:26" x14ac:dyDescent="0.2">
      <c r="A47" s="60"/>
      <c r="B47" s="349"/>
      <c r="C47" s="350"/>
      <c r="D47" s="351"/>
      <c r="E47" s="352"/>
      <c r="F47" s="352"/>
      <c r="G47" s="353"/>
      <c r="H47" s="354"/>
      <c r="I47" s="354"/>
      <c r="J47" s="355"/>
      <c r="K47" s="353"/>
      <c r="L47" s="355"/>
      <c r="M47" s="356"/>
      <c r="N47" s="357"/>
      <c r="O47" s="357"/>
      <c r="P47" s="357"/>
      <c r="Q47" s="357"/>
      <c r="R47" s="357"/>
      <c r="S47" s="359"/>
      <c r="T47" s="360"/>
      <c r="U47" s="360"/>
      <c r="V47" s="361"/>
      <c r="W47" s="362"/>
      <c r="X47" s="363"/>
      <c r="Y47" s="364"/>
      <c r="Z47" s="80"/>
    </row>
    <row r="48" spans="1:26" x14ac:dyDescent="0.2">
      <c r="A48" s="60"/>
      <c r="B48" s="365"/>
      <c r="C48" s="366"/>
      <c r="D48" s="351"/>
      <c r="E48" s="352"/>
      <c r="F48" s="352"/>
      <c r="G48" s="367"/>
      <c r="H48" s="368"/>
      <c r="I48" s="368"/>
      <c r="J48" s="369"/>
      <c r="K48" s="367"/>
      <c r="L48" s="369"/>
      <c r="M48" s="356"/>
      <c r="N48" s="357"/>
      <c r="O48" s="357"/>
      <c r="P48" s="357"/>
      <c r="Q48" s="357"/>
      <c r="R48" s="357"/>
      <c r="S48" s="359"/>
      <c r="T48" s="360"/>
      <c r="U48" s="360"/>
      <c r="V48" s="361"/>
      <c r="W48" s="362"/>
      <c r="X48" s="363"/>
      <c r="Y48" s="364"/>
      <c r="Z48" s="80"/>
    </row>
    <row r="49" spans="1:26" x14ac:dyDescent="0.2">
      <c r="A49" s="60"/>
      <c r="B49" s="300" t="s">
        <v>105</v>
      </c>
      <c r="C49" s="301"/>
      <c r="D49" s="301"/>
      <c r="E49" s="301"/>
      <c r="F49" s="301"/>
      <c r="G49" s="301"/>
      <c r="H49" s="301"/>
      <c r="I49" s="301"/>
      <c r="J49" s="301"/>
      <c r="K49" s="301"/>
      <c r="L49" s="302"/>
      <c r="M49" s="379" t="s">
        <v>106</v>
      </c>
      <c r="N49" s="380"/>
      <c r="O49" s="380"/>
      <c r="P49" s="380"/>
      <c r="Q49" s="380"/>
      <c r="R49" s="380"/>
      <c r="S49" s="380"/>
      <c r="T49" s="380"/>
      <c r="U49" s="380"/>
      <c r="V49" s="380"/>
      <c r="W49" s="380"/>
      <c r="X49" s="380"/>
      <c r="Y49" s="380"/>
      <c r="Z49" s="80"/>
    </row>
    <row r="50" spans="1:26" x14ac:dyDescent="0.2">
      <c r="A50" s="60"/>
      <c r="B50" s="381" t="s">
        <v>486</v>
      </c>
      <c r="C50" s="382"/>
      <c r="D50" s="383"/>
      <c r="E50" s="384"/>
      <c r="F50" s="385">
        <v>0</v>
      </c>
      <c r="G50" s="386"/>
      <c r="H50" s="386"/>
      <c r="I50" s="387"/>
      <c r="J50" s="388">
        <f>F50*AP3</f>
        <v>0</v>
      </c>
      <c r="K50" s="389"/>
      <c r="L50" s="390"/>
      <c r="M50" s="391" t="s">
        <v>107</v>
      </c>
      <c r="N50" s="392"/>
      <c r="O50" s="393"/>
      <c r="P50" s="394" t="s">
        <v>108</v>
      </c>
      <c r="Q50" s="395"/>
      <c r="R50" s="395"/>
      <c r="S50" s="395"/>
      <c r="T50" s="395"/>
      <c r="U50" s="395"/>
      <c r="V50" s="396"/>
      <c r="W50" s="397" t="s">
        <v>109</v>
      </c>
      <c r="X50" s="398"/>
      <c r="Y50" s="399"/>
      <c r="Z50" s="80"/>
    </row>
    <row r="51" spans="1:26" x14ac:dyDescent="0.2">
      <c r="A51" s="60"/>
      <c r="B51" s="400" t="s">
        <v>289</v>
      </c>
      <c r="C51" s="401"/>
      <c r="D51" s="401"/>
      <c r="E51" s="401"/>
      <c r="F51" s="401"/>
      <c r="G51" s="401"/>
      <c r="H51" s="401" t="s">
        <v>44</v>
      </c>
      <c r="I51" s="402"/>
      <c r="J51" s="370">
        <v>0</v>
      </c>
      <c r="K51" s="371"/>
      <c r="L51" s="372"/>
      <c r="M51" s="373"/>
      <c r="N51" s="374"/>
      <c r="O51" s="375"/>
      <c r="P51" s="376" t="s">
        <v>110</v>
      </c>
      <c r="Q51" s="377"/>
      <c r="R51" s="377"/>
      <c r="S51" s="377"/>
      <c r="T51" s="377"/>
      <c r="U51" s="377"/>
      <c r="V51" s="378"/>
      <c r="W51" s="370">
        <v>0</v>
      </c>
      <c r="X51" s="371"/>
      <c r="Y51" s="372"/>
      <c r="Z51" s="80"/>
    </row>
    <row r="52" spans="1:26" x14ac:dyDescent="0.2">
      <c r="A52" s="60"/>
      <c r="B52" s="403" t="s">
        <v>110</v>
      </c>
      <c r="C52" s="404"/>
      <c r="D52" s="404"/>
      <c r="E52" s="404"/>
      <c r="F52" s="404"/>
      <c r="G52" s="404"/>
      <c r="H52" s="404" t="s">
        <v>44</v>
      </c>
      <c r="I52" s="405"/>
      <c r="J52" s="370">
        <v>0</v>
      </c>
      <c r="K52" s="371"/>
      <c r="L52" s="372"/>
      <c r="M52" s="373"/>
      <c r="N52" s="374"/>
      <c r="O52" s="375"/>
      <c r="P52" s="376" t="s">
        <v>110</v>
      </c>
      <c r="Q52" s="377"/>
      <c r="R52" s="377"/>
      <c r="S52" s="377"/>
      <c r="T52" s="377"/>
      <c r="U52" s="377"/>
      <c r="V52" s="378"/>
      <c r="W52" s="370"/>
      <c r="X52" s="371"/>
      <c r="Y52" s="372"/>
      <c r="Z52" s="80"/>
    </row>
    <row r="53" spans="1:26" x14ac:dyDescent="0.2">
      <c r="A53" s="60"/>
      <c r="B53" s="403" t="s">
        <v>110</v>
      </c>
      <c r="C53" s="404"/>
      <c r="D53" s="404"/>
      <c r="E53" s="404"/>
      <c r="F53" s="404"/>
      <c r="G53" s="404"/>
      <c r="H53" s="404" t="s">
        <v>44</v>
      </c>
      <c r="I53" s="405"/>
      <c r="J53" s="370">
        <v>0</v>
      </c>
      <c r="K53" s="371"/>
      <c r="L53" s="372"/>
      <c r="M53" s="373"/>
      <c r="N53" s="374"/>
      <c r="O53" s="375"/>
      <c r="P53" s="376"/>
      <c r="Q53" s="377"/>
      <c r="R53" s="377"/>
      <c r="S53" s="377"/>
      <c r="T53" s="377"/>
      <c r="U53" s="377"/>
      <c r="V53" s="378"/>
      <c r="W53" s="370"/>
      <c r="X53" s="371"/>
      <c r="Y53" s="372"/>
      <c r="Z53" s="80"/>
    </row>
    <row r="54" spans="1:26" x14ac:dyDescent="0.2">
      <c r="A54" s="60"/>
      <c r="B54" s="403" t="s">
        <v>110</v>
      </c>
      <c r="C54" s="404"/>
      <c r="D54" s="404"/>
      <c r="E54" s="404"/>
      <c r="F54" s="404"/>
      <c r="G54" s="404"/>
      <c r="H54" s="404" t="s">
        <v>44</v>
      </c>
      <c r="I54" s="405"/>
      <c r="J54" s="370">
        <v>0</v>
      </c>
      <c r="K54" s="371"/>
      <c r="L54" s="372"/>
      <c r="M54" s="373"/>
      <c r="N54" s="374"/>
      <c r="O54" s="375"/>
      <c r="P54" s="376"/>
      <c r="Q54" s="377"/>
      <c r="R54" s="377"/>
      <c r="S54" s="377"/>
      <c r="T54" s="377"/>
      <c r="U54" s="377"/>
      <c r="V54" s="378"/>
      <c r="W54" s="370"/>
      <c r="X54" s="371"/>
      <c r="Y54" s="372"/>
      <c r="Z54" s="80"/>
    </row>
    <row r="55" spans="1:26" ht="12.75" customHeight="1" x14ac:dyDescent="0.2">
      <c r="A55" s="60"/>
      <c r="B55" s="403" t="s">
        <v>110</v>
      </c>
      <c r="C55" s="404"/>
      <c r="D55" s="404"/>
      <c r="E55" s="404"/>
      <c r="F55" s="404"/>
      <c r="G55" s="404"/>
      <c r="H55" s="404" t="s">
        <v>44</v>
      </c>
      <c r="I55" s="405"/>
      <c r="J55" s="370">
        <v>0</v>
      </c>
      <c r="K55" s="371"/>
      <c r="L55" s="372"/>
      <c r="M55" s="373"/>
      <c r="N55" s="374"/>
      <c r="O55" s="375"/>
      <c r="P55" s="376"/>
      <c r="Q55" s="377"/>
      <c r="R55" s="377"/>
      <c r="S55" s="377"/>
      <c r="T55" s="377"/>
      <c r="U55" s="377"/>
      <c r="V55" s="378"/>
      <c r="W55" s="370"/>
      <c r="X55" s="371"/>
      <c r="Y55" s="372"/>
      <c r="Z55" s="80"/>
    </row>
    <row r="56" spans="1:26" x14ac:dyDescent="0.2">
      <c r="A56" s="60"/>
      <c r="B56" s="406" t="s">
        <v>44</v>
      </c>
      <c r="C56" s="404"/>
      <c r="D56" s="404"/>
      <c r="E56" s="404"/>
      <c r="F56" s="404"/>
      <c r="G56" s="404"/>
      <c r="H56" s="404"/>
      <c r="I56" s="405"/>
      <c r="J56" s="370"/>
      <c r="K56" s="371"/>
      <c r="L56" s="372"/>
      <c r="M56" s="373"/>
      <c r="N56" s="374"/>
      <c r="O56" s="375"/>
      <c r="P56" s="376"/>
      <c r="Q56" s="377"/>
      <c r="R56" s="377"/>
      <c r="S56" s="377"/>
      <c r="T56" s="377"/>
      <c r="U56" s="377"/>
      <c r="V56" s="378"/>
      <c r="W56" s="370"/>
      <c r="X56" s="371"/>
      <c r="Y56" s="372"/>
      <c r="Z56" s="80"/>
    </row>
    <row r="57" spans="1:26" x14ac:dyDescent="0.2">
      <c r="A57" s="60"/>
      <c r="B57" s="403"/>
      <c r="C57" s="404"/>
      <c r="D57" s="404"/>
      <c r="E57" s="404"/>
      <c r="F57" s="404"/>
      <c r="G57" s="404"/>
      <c r="H57" s="404"/>
      <c r="I57" s="405"/>
      <c r="J57" s="370"/>
      <c r="K57" s="371"/>
      <c r="L57" s="372"/>
      <c r="M57" s="373"/>
      <c r="N57" s="374"/>
      <c r="O57" s="375"/>
      <c r="P57" s="376"/>
      <c r="Q57" s="377"/>
      <c r="R57" s="377"/>
      <c r="S57" s="377"/>
      <c r="T57" s="377"/>
      <c r="U57" s="377"/>
      <c r="V57" s="378"/>
      <c r="W57" s="370"/>
      <c r="X57" s="371"/>
      <c r="Y57" s="372"/>
      <c r="Z57" s="80"/>
    </row>
    <row r="58" spans="1:26" x14ac:dyDescent="0.2">
      <c r="A58" s="60"/>
      <c r="B58" s="403"/>
      <c r="C58" s="404"/>
      <c r="D58" s="404"/>
      <c r="E58" s="404"/>
      <c r="F58" s="404"/>
      <c r="G58" s="404"/>
      <c r="H58" s="404"/>
      <c r="I58" s="405"/>
      <c r="J58" s="370"/>
      <c r="K58" s="371"/>
      <c r="L58" s="372"/>
      <c r="M58" s="373"/>
      <c r="N58" s="374"/>
      <c r="O58" s="375"/>
      <c r="P58" s="376"/>
      <c r="Q58" s="377"/>
      <c r="R58" s="377"/>
      <c r="S58" s="377"/>
      <c r="T58" s="377"/>
      <c r="U58" s="377"/>
      <c r="V58" s="378"/>
      <c r="W58" s="370"/>
      <c r="X58" s="371"/>
      <c r="Y58" s="372"/>
      <c r="Z58" s="80"/>
    </row>
    <row r="59" spans="1:26" ht="12.75" customHeight="1" thickBot="1" x14ac:dyDescent="0.25">
      <c r="A59" s="60"/>
      <c r="B59" s="407" t="s">
        <v>111</v>
      </c>
      <c r="C59" s="408"/>
      <c r="D59" s="408"/>
      <c r="E59" s="408"/>
      <c r="F59" s="408"/>
      <c r="G59" s="408"/>
      <c r="H59" s="408"/>
      <c r="I59" s="409"/>
      <c r="J59" s="410">
        <f>SUM(J50:L58)</f>
        <v>0</v>
      </c>
      <c r="K59" s="411"/>
      <c r="L59" s="412"/>
      <c r="M59" s="413" t="s">
        <v>112</v>
      </c>
      <c r="N59" s="414"/>
      <c r="O59" s="414"/>
      <c r="P59" s="414"/>
      <c r="Q59" s="414"/>
      <c r="R59" s="414"/>
      <c r="S59" s="414"/>
      <c r="T59" s="414"/>
      <c r="U59" s="414"/>
      <c r="V59" s="414"/>
      <c r="W59" s="415">
        <f>SUM(W51:Y58)</f>
        <v>0</v>
      </c>
      <c r="X59" s="416"/>
      <c r="Y59" s="417">
        <f>SUM(Y53:AA58)</f>
        <v>0</v>
      </c>
      <c r="Z59" s="99">
        <f>W59</f>
        <v>0</v>
      </c>
    </row>
    <row r="60" spans="1:26" ht="13.5" hidden="1" thickTop="1" x14ac:dyDescent="0.2">
      <c r="A60" s="60"/>
      <c r="B60" s="64"/>
      <c r="C60" s="64"/>
      <c r="D60" s="64"/>
      <c r="E60" s="64"/>
      <c r="F60" s="64"/>
      <c r="G60" s="64"/>
      <c r="H60" s="64"/>
      <c r="I60" s="64"/>
      <c r="J60" s="64"/>
      <c r="K60" s="64"/>
      <c r="L60" s="100">
        <f>J59</f>
        <v>0</v>
      </c>
      <c r="M60" s="64"/>
      <c r="N60" s="64"/>
      <c r="O60" s="64"/>
      <c r="P60" s="64"/>
      <c r="Q60" s="64"/>
      <c r="R60" s="64"/>
      <c r="S60" s="64"/>
      <c r="T60" s="64"/>
      <c r="U60" s="64"/>
      <c r="V60" s="64"/>
      <c r="W60" s="64"/>
      <c r="X60" s="64"/>
      <c r="Y60" s="101">
        <f>W59</f>
        <v>0</v>
      </c>
      <c r="Z60" s="64"/>
    </row>
    <row r="61" spans="1:26" ht="13.5" thickTop="1" x14ac:dyDescent="0.2">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row>
    <row r="62" spans="1:26" x14ac:dyDescent="0.2">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row>
    <row r="63" spans="1:26" x14ac:dyDescent="0.2">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row>
    <row r="64" spans="1:26" x14ac:dyDescent="0.2">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row>
    <row r="65" spans="1:26" x14ac:dyDescent="0.2">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row>
    <row r="66" spans="1:26" x14ac:dyDescent="0.2">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row>
    <row r="67" spans="1:26" x14ac:dyDescent="0.2">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row>
    <row r="68" spans="1:26" x14ac:dyDescent="0.2">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row>
    <row r="69" spans="1:26" x14ac:dyDescent="0.2">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row>
    <row r="70" spans="1:26" x14ac:dyDescent="0.2">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row>
    <row r="71" spans="1:26" x14ac:dyDescent="0.2">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row>
    <row r="72" spans="1:26" x14ac:dyDescent="0.2">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row>
    <row r="73" spans="1:26" x14ac:dyDescent="0.2">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row>
    <row r="74" spans="1:26" x14ac:dyDescent="0.2">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row>
    <row r="75" spans="1:26" x14ac:dyDescent="0.2">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row>
    <row r="76" spans="1:26" x14ac:dyDescent="0.2">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row>
    <row r="77" spans="1:26" x14ac:dyDescent="0.2">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row>
    <row r="78" spans="1:26" x14ac:dyDescent="0.2">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row>
    <row r="79" spans="1:26" x14ac:dyDescent="0.2">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row>
    <row r="80" spans="1:26" x14ac:dyDescent="0.2">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row>
    <row r="81" spans="1:26" x14ac:dyDescent="0.2">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row>
    <row r="82" spans="1:26" x14ac:dyDescent="0.2">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row>
    <row r="83" spans="1:26" x14ac:dyDescent="0.2">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row>
    <row r="84" spans="1:26" x14ac:dyDescent="0.2">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row>
    <row r="85" spans="1:26" x14ac:dyDescent="0.2">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row>
    <row r="86" spans="1:26" x14ac:dyDescent="0.2">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row>
    <row r="87" spans="1:26" x14ac:dyDescent="0.2">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row>
    <row r="88" spans="1:26" x14ac:dyDescent="0.2">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row>
    <row r="89" spans="1:26" x14ac:dyDescent="0.2">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row>
    <row r="90" spans="1:26" x14ac:dyDescent="0.2">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row>
    <row r="91" spans="1:26" x14ac:dyDescent="0.2">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row>
    <row r="92" spans="1:26" x14ac:dyDescent="0.2">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row>
    <row r="93" spans="1:26" x14ac:dyDescent="0.2">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row>
    <row r="94" spans="1:26" x14ac:dyDescent="0.2">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row>
    <row r="95" spans="1:26" x14ac:dyDescent="0.2">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row>
    <row r="96" spans="1:26" x14ac:dyDescent="0.2">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row>
    <row r="97" spans="1:26" x14ac:dyDescent="0.2">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row>
    <row r="98" spans="1:26" x14ac:dyDescent="0.2">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row>
    <row r="99" spans="1:26" x14ac:dyDescent="0.2">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row>
    <row r="100" spans="1:26" x14ac:dyDescent="0.2">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row>
    <row r="101" spans="1:26" x14ac:dyDescent="0.2">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row>
    <row r="102" spans="1:26" x14ac:dyDescent="0.2">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row>
    <row r="103" spans="1:26" x14ac:dyDescent="0.2">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row>
    <row r="104" spans="1:26" x14ac:dyDescent="0.2">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row>
    <row r="105" spans="1:26" x14ac:dyDescent="0.2">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row>
    <row r="106" spans="1:26" x14ac:dyDescent="0.2">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row>
    <row r="107" spans="1:26" x14ac:dyDescent="0.2">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row>
    <row r="108" spans="1:26" x14ac:dyDescent="0.2">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row>
    <row r="109" spans="1:26" x14ac:dyDescent="0.2">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row>
    <row r="110" spans="1:26" x14ac:dyDescent="0.2">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row>
    <row r="111" spans="1:26" x14ac:dyDescent="0.2">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row>
    <row r="112" spans="1:26" x14ac:dyDescent="0.2">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row>
    <row r="113" spans="1:26" x14ac:dyDescent="0.2">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row>
    <row r="114" spans="1:26" x14ac:dyDescent="0.2">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row>
    <row r="115" spans="1:26" x14ac:dyDescent="0.2">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row>
    <row r="116" spans="1:26" x14ac:dyDescent="0.2">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row>
    <row r="117" spans="1:26" x14ac:dyDescent="0.2">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row>
    <row r="118" spans="1:26" x14ac:dyDescent="0.2">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row>
    <row r="119" spans="1:26" x14ac:dyDescent="0.2">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row>
    <row r="120" spans="1:26" x14ac:dyDescent="0.2">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row>
    <row r="121" spans="1:26" x14ac:dyDescent="0.2">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row>
    <row r="122" spans="1:26" x14ac:dyDescent="0.2">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row>
    <row r="123" spans="1:26" x14ac:dyDescent="0.2">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row>
    <row r="124" spans="1:26" x14ac:dyDescent="0.2">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row>
    <row r="125" spans="1:26" x14ac:dyDescent="0.2">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row>
    <row r="126" spans="1:26" x14ac:dyDescent="0.2">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row>
    <row r="127" spans="1:26" x14ac:dyDescent="0.2">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row>
    <row r="128" spans="1:26" x14ac:dyDescent="0.2">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row>
    <row r="129" spans="1:26" x14ac:dyDescent="0.2">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row>
    <row r="130" spans="1:26" x14ac:dyDescent="0.2">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row>
    <row r="131" spans="1:26" x14ac:dyDescent="0.2">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row>
    <row r="132" spans="1:26" x14ac:dyDescent="0.2">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row>
    <row r="133" spans="1:26" x14ac:dyDescent="0.2">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row>
    <row r="134" spans="1:26" x14ac:dyDescent="0.2">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row>
    <row r="135" spans="1:26" x14ac:dyDescent="0.2">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row>
    <row r="136" spans="1:26" x14ac:dyDescent="0.2">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row>
    <row r="137" spans="1:26" x14ac:dyDescent="0.2">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row>
    <row r="138" spans="1:26" x14ac:dyDescent="0.2">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row>
    <row r="139" spans="1:26" x14ac:dyDescent="0.2">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row>
    <row r="140" spans="1:26" x14ac:dyDescent="0.2">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row>
    <row r="141" spans="1:26" x14ac:dyDescent="0.2">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row>
    <row r="142" spans="1:26" x14ac:dyDescent="0.2">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row>
    <row r="143" spans="1:26" x14ac:dyDescent="0.2">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row>
    <row r="144" spans="1:26" x14ac:dyDescent="0.2">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row>
    <row r="145" spans="1:26" x14ac:dyDescent="0.2">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row>
    <row r="146" spans="1:26" x14ac:dyDescent="0.2">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row>
    <row r="147" spans="1:26" x14ac:dyDescent="0.2">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row>
    <row r="148" spans="1:26" x14ac:dyDescent="0.2">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row>
    <row r="149" spans="1:26" x14ac:dyDescent="0.2">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row>
    <row r="150" spans="1:26" x14ac:dyDescent="0.2">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row>
    <row r="151" spans="1:26" x14ac:dyDescent="0.2">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row>
    <row r="152" spans="1:26" x14ac:dyDescent="0.2">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row>
    <row r="153" spans="1:26" x14ac:dyDescent="0.2">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row>
    <row r="154" spans="1:26" x14ac:dyDescent="0.2">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row>
    <row r="155" spans="1:26" x14ac:dyDescent="0.2">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row>
    <row r="156" spans="1:26" x14ac:dyDescent="0.2">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row>
    <row r="157" spans="1:26" x14ac:dyDescent="0.2">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row>
    <row r="158" spans="1:26" x14ac:dyDescent="0.2">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row>
    <row r="159" spans="1:26" x14ac:dyDescent="0.2">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row>
    <row r="160" spans="1:26" x14ac:dyDescent="0.2">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row>
    <row r="161" spans="1:26" x14ac:dyDescent="0.2">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row>
    <row r="162" spans="1:26" x14ac:dyDescent="0.2">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row>
    <row r="163" spans="1:26" x14ac:dyDescent="0.2">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row>
    <row r="164" spans="1:26" x14ac:dyDescent="0.2">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row>
    <row r="165" spans="1:26" x14ac:dyDescent="0.2">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row>
    <row r="166" spans="1:26" x14ac:dyDescent="0.2">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row>
    <row r="167" spans="1:26" x14ac:dyDescent="0.2">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row>
    <row r="168" spans="1:26" x14ac:dyDescent="0.2">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row>
    <row r="169" spans="1:26" x14ac:dyDescent="0.2">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row>
    <row r="170" spans="1:26" x14ac:dyDescent="0.2">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row>
    <row r="171" spans="1:26" x14ac:dyDescent="0.2">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row>
    <row r="172" spans="1:26" x14ac:dyDescent="0.2">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row>
    <row r="173" spans="1:26" x14ac:dyDescent="0.2">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row>
    <row r="174" spans="1:26" x14ac:dyDescent="0.2">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row>
    <row r="175" spans="1:26" x14ac:dyDescent="0.2">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row>
    <row r="176" spans="1:26" x14ac:dyDescent="0.2">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row>
    <row r="177" spans="1:26" x14ac:dyDescent="0.2">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row>
    <row r="178" spans="1:26" x14ac:dyDescent="0.2">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row>
    <row r="179" spans="1:26" x14ac:dyDescent="0.2">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row>
    <row r="180" spans="1:26" x14ac:dyDescent="0.2">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row>
    <row r="181" spans="1:26" x14ac:dyDescent="0.2">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row>
    <row r="182" spans="1:26" x14ac:dyDescent="0.2">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row>
    <row r="183" spans="1:26" x14ac:dyDescent="0.2">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row>
    <row r="184" spans="1:26" x14ac:dyDescent="0.2">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row>
    <row r="185" spans="1:26" x14ac:dyDescent="0.2">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row>
    <row r="186" spans="1:26" x14ac:dyDescent="0.2">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row>
    <row r="187" spans="1:26" x14ac:dyDescent="0.2">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row>
    <row r="188" spans="1:26" x14ac:dyDescent="0.2">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row>
    <row r="189" spans="1:26" x14ac:dyDescent="0.2">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row>
    <row r="190" spans="1:26" x14ac:dyDescent="0.2">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row>
    <row r="191" spans="1:26" x14ac:dyDescent="0.2">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row>
    <row r="192" spans="1:26" x14ac:dyDescent="0.2">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row>
    <row r="193" spans="1:26" x14ac:dyDescent="0.2">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row>
    <row r="194" spans="1:26" x14ac:dyDescent="0.2">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row>
    <row r="195" spans="1:26" x14ac:dyDescent="0.2">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row>
    <row r="196" spans="1:26" x14ac:dyDescent="0.2">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row>
    <row r="197" spans="1:26" x14ac:dyDescent="0.2">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row>
    <row r="198" spans="1:26" x14ac:dyDescent="0.2">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row>
    <row r="199" spans="1:26" x14ac:dyDescent="0.2">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row>
    <row r="200" spans="1:26" x14ac:dyDescent="0.2">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row>
    <row r="201" spans="1:26" x14ac:dyDescent="0.2">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row>
    <row r="202" spans="1:26" x14ac:dyDescent="0.2">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row>
    <row r="203" spans="1:26" x14ac:dyDescent="0.2">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row>
    <row r="204" spans="1:26" x14ac:dyDescent="0.2">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row>
    <row r="205" spans="1:26" x14ac:dyDescent="0.2">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row>
    <row r="206" spans="1:26" x14ac:dyDescent="0.2">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row>
    <row r="207" spans="1:26" x14ac:dyDescent="0.2">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row>
    <row r="208" spans="1:26" x14ac:dyDescent="0.2">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row>
    <row r="209" spans="2:26" x14ac:dyDescent="0.2">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row>
    <row r="210" spans="2:26" x14ac:dyDescent="0.2">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row>
    <row r="211" spans="2:26" x14ac:dyDescent="0.2">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row>
    <row r="212" spans="2:26" x14ac:dyDescent="0.2">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row>
    <row r="213" spans="2:26" x14ac:dyDescent="0.2">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row>
    <row r="214" spans="2:26" x14ac:dyDescent="0.2">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row>
    <row r="215" spans="2:26" x14ac:dyDescent="0.2">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row>
    <row r="216" spans="2:26" x14ac:dyDescent="0.2">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row>
    <row r="217" spans="2:26" x14ac:dyDescent="0.2">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row>
    <row r="218" spans="2:26" x14ac:dyDescent="0.2">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row>
    <row r="219" spans="2:26" x14ac:dyDescent="0.2">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row>
    <row r="220" spans="2:26" x14ac:dyDescent="0.2">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row>
    <row r="221" spans="2:26" x14ac:dyDescent="0.2">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row>
    <row r="222" spans="2:26" x14ac:dyDescent="0.2">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row>
    <row r="223" spans="2:26" x14ac:dyDescent="0.2">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row>
    <row r="224" spans="2:26" x14ac:dyDescent="0.2">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row>
    <row r="225" spans="2:26" x14ac:dyDescent="0.2">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row>
    <row r="226" spans="2:26" x14ac:dyDescent="0.2">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row>
    <row r="227" spans="2:26" x14ac:dyDescent="0.2">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row>
    <row r="228" spans="2:26" x14ac:dyDescent="0.2">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row>
    <row r="229" spans="2:26" x14ac:dyDescent="0.2">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row>
    <row r="230" spans="2:26" x14ac:dyDescent="0.2">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row>
    <row r="231" spans="2:26" x14ac:dyDescent="0.2">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row>
    <row r="232" spans="2:26" x14ac:dyDescent="0.2">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row>
    <row r="233" spans="2:26" x14ac:dyDescent="0.2">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row>
    <row r="234" spans="2:26" x14ac:dyDescent="0.2">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row>
    <row r="235" spans="2:26" x14ac:dyDescent="0.2">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row>
    <row r="236" spans="2:26" x14ac:dyDescent="0.2">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row>
    <row r="237" spans="2:26" x14ac:dyDescent="0.2">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row>
    <row r="238" spans="2:26" x14ac:dyDescent="0.2">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row>
    <row r="239" spans="2:26" x14ac:dyDescent="0.2">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row>
    <row r="240" spans="2:26" x14ac:dyDescent="0.2">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row>
    <row r="241" spans="2:26" x14ac:dyDescent="0.2">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row>
    <row r="242" spans="2:26" x14ac:dyDescent="0.2">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row>
    <row r="243" spans="2:26" x14ac:dyDescent="0.2">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row>
    <row r="244" spans="2:26" x14ac:dyDescent="0.2">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row>
    <row r="245" spans="2:26" x14ac:dyDescent="0.2">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row>
    <row r="246" spans="2:26" x14ac:dyDescent="0.2">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row>
    <row r="247" spans="2:26" x14ac:dyDescent="0.2">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row>
    <row r="248" spans="2:26" x14ac:dyDescent="0.2">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row>
    <row r="249" spans="2:26" x14ac:dyDescent="0.2">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row>
    <row r="250" spans="2:26" x14ac:dyDescent="0.2">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row>
    <row r="251" spans="2:26" x14ac:dyDescent="0.2">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row>
    <row r="252" spans="2:26" x14ac:dyDescent="0.2">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row>
    <row r="253" spans="2:26" x14ac:dyDescent="0.2">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row>
    <row r="254" spans="2:26" x14ac:dyDescent="0.2">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row>
    <row r="255" spans="2:26" x14ac:dyDescent="0.2">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row>
    <row r="256" spans="2:26" x14ac:dyDescent="0.2">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row>
    <row r="257" spans="2:26" x14ac:dyDescent="0.2">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row>
    <row r="258" spans="2:26" x14ac:dyDescent="0.2">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row>
    <row r="259" spans="2:26" x14ac:dyDescent="0.2">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row>
    <row r="260" spans="2:26" x14ac:dyDescent="0.2">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row>
    <row r="261" spans="2:26" x14ac:dyDescent="0.2">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row>
    <row r="262" spans="2:26" x14ac:dyDescent="0.2">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row>
    <row r="263" spans="2:26" x14ac:dyDescent="0.2">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row>
    <row r="264" spans="2:26" x14ac:dyDescent="0.2">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row>
    <row r="265" spans="2:26" x14ac:dyDescent="0.2">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row>
    <row r="266" spans="2:26" x14ac:dyDescent="0.2">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row>
    <row r="267" spans="2:26" x14ac:dyDescent="0.2">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row>
    <row r="268" spans="2:26" x14ac:dyDescent="0.2">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row>
    <row r="269" spans="2:26" x14ac:dyDescent="0.2">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row>
    <row r="270" spans="2:26" x14ac:dyDescent="0.2">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row>
    <row r="271" spans="2:26" x14ac:dyDescent="0.2">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row>
    <row r="272" spans="2:26" x14ac:dyDescent="0.2">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row>
    <row r="273" spans="2:26" x14ac:dyDescent="0.2">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row>
    <row r="274" spans="2:26" x14ac:dyDescent="0.2">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row>
    <row r="275" spans="2:26" x14ac:dyDescent="0.2">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row>
    <row r="276" spans="2:26" x14ac:dyDescent="0.2">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row>
    <row r="277" spans="2:26" x14ac:dyDescent="0.2">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row>
    <row r="278" spans="2:26" x14ac:dyDescent="0.2">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row>
    <row r="279" spans="2:26" x14ac:dyDescent="0.2">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row>
    <row r="280" spans="2:26" x14ac:dyDescent="0.2">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row>
    <row r="281" spans="2:26" x14ac:dyDescent="0.2">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row>
    <row r="282" spans="2:26" x14ac:dyDescent="0.2">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row>
    <row r="283" spans="2:26" x14ac:dyDescent="0.2">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row>
    <row r="284" spans="2:26" x14ac:dyDescent="0.2">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row>
    <row r="285" spans="2:26" x14ac:dyDescent="0.2">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row>
    <row r="286" spans="2:26" x14ac:dyDescent="0.2">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row>
    <row r="287" spans="2:26" x14ac:dyDescent="0.2">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row>
    <row r="288" spans="2:26" x14ac:dyDescent="0.2">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row>
    <row r="289" spans="2:26" x14ac:dyDescent="0.2">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row>
    <row r="290" spans="2:26" x14ac:dyDescent="0.2">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row>
    <row r="291" spans="2:26" x14ac:dyDescent="0.2">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row>
    <row r="292" spans="2:26" x14ac:dyDescent="0.2">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row>
    <row r="293" spans="2:26" x14ac:dyDescent="0.2">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row>
    <row r="294" spans="2:26" x14ac:dyDescent="0.2">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row>
    <row r="295" spans="2:26" x14ac:dyDescent="0.2">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row>
    <row r="296" spans="2:26" x14ac:dyDescent="0.2">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row>
    <row r="297" spans="2:26" x14ac:dyDescent="0.2">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row>
    <row r="298" spans="2:26" x14ac:dyDescent="0.2">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row>
    <row r="299" spans="2:26" x14ac:dyDescent="0.2">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row>
    <row r="300" spans="2:26" x14ac:dyDescent="0.2">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row>
    <row r="301" spans="2:26" x14ac:dyDescent="0.2">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row>
    <row r="302" spans="2:26" x14ac:dyDescent="0.2">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row>
    <row r="303" spans="2:26" x14ac:dyDescent="0.2">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row>
    <row r="304" spans="2:26" x14ac:dyDescent="0.2">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row>
    <row r="305" spans="2:26" x14ac:dyDescent="0.2">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row>
    <row r="306" spans="2:26" x14ac:dyDescent="0.2">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row>
    <row r="307" spans="2:26" x14ac:dyDescent="0.2">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row>
    <row r="308" spans="2:26" x14ac:dyDescent="0.2">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row>
    <row r="309" spans="2:26" x14ac:dyDescent="0.2">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row>
    <row r="310" spans="2:26" x14ac:dyDescent="0.2">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row>
    <row r="311" spans="2:26" x14ac:dyDescent="0.2">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row>
    <row r="312" spans="2:26" x14ac:dyDescent="0.2">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row>
    <row r="313" spans="2:26" x14ac:dyDescent="0.2">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row>
    <row r="314" spans="2:26" x14ac:dyDescent="0.2">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row>
    <row r="315" spans="2:26" x14ac:dyDescent="0.2">
      <c r="B315" s="103"/>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row>
    <row r="316" spans="2:26" x14ac:dyDescent="0.2">
      <c r="B316" s="103"/>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row>
    <row r="317" spans="2:26" x14ac:dyDescent="0.2">
      <c r="B317" s="103"/>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row>
    <row r="318" spans="2:26" x14ac:dyDescent="0.2">
      <c r="B318" s="103"/>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row>
    <row r="319" spans="2:26" x14ac:dyDescent="0.2">
      <c r="B319" s="103"/>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row>
    <row r="320" spans="2:26" x14ac:dyDescent="0.2">
      <c r="B320" s="103"/>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row>
    <row r="321" spans="2:26" x14ac:dyDescent="0.2">
      <c r="B321" s="103"/>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row>
    <row r="322" spans="2:26" x14ac:dyDescent="0.2">
      <c r="B322" s="103"/>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row>
    <row r="323" spans="2:26" x14ac:dyDescent="0.2">
      <c r="B323" s="103"/>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row>
    <row r="324" spans="2:26" x14ac:dyDescent="0.2">
      <c r="B324" s="103"/>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row>
    <row r="325" spans="2:26" x14ac:dyDescent="0.2">
      <c r="B325" s="103"/>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row>
    <row r="326" spans="2:26" x14ac:dyDescent="0.2">
      <c r="B326" s="103"/>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row>
    <row r="327" spans="2:26" x14ac:dyDescent="0.2">
      <c r="B327" s="103"/>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row>
    <row r="328" spans="2:26" x14ac:dyDescent="0.2">
      <c r="B328" s="103"/>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row>
    <row r="329" spans="2:26" x14ac:dyDescent="0.2">
      <c r="B329" s="103"/>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row>
    <row r="330" spans="2:26" x14ac:dyDescent="0.2">
      <c r="B330" s="103"/>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row>
    <row r="331" spans="2:26" x14ac:dyDescent="0.2">
      <c r="B331" s="103"/>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row>
    <row r="332" spans="2:26" x14ac:dyDescent="0.2">
      <c r="B332" s="103"/>
      <c r="C332" s="103"/>
      <c r="D332" s="103"/>
      <c r="E332" s="103"/>
      <c r="F332" s="103"/>
      <c r="G332" s="103"/>
      <c r="H332" s="103"/>
      <c r="I332" s="103"/>
      <c r="J332" s="103"/>
      <c r="K332" s="103"/>
      <c r="L332" s="103"/>
      <c r="M332" s="103"/>
      <c r="N332" s="103"/>
      <c r="O332" s="103"/>
      <c r="P332" s="103"/>
      <c r="Q332" s="103"/>
      <c r="R332" s="103"/>
      <c r="S332" s="103"/>
      <c r="T332" s="103"/>
      <c r="U332" s="103"/>
      <c r="V332" s="103"/>
      <c r="W332" s="103"/>
      <c r="X332" s="103"/>
      <c r="Y332" s="103"/>
      <c r="Z332" s="103"/>
    </row>
    <row r="333" spans="2:26" x14ac:dyDescent="0.2">
      <c r="B333" s="103"/>
      <c r="C333" s="103"/>
      <c r="D333" s="103"/>
      <c r="E333" s="103"/>
      <c r="F333" s="103"/>
      <c r="G333" s="103"/>
      <c r="H333" s="103"/>
      <c r="I333" s="103"/>
      <c r="J333" s="103"/>
      <c r="K333" s="103"/>
      <c r="L333" s="103"/>
      <c r="M333" s="103"/>
      <c r="N333" s="103"/>
      <c r="O333" s="103"/>
      <c r="P333" s="103"/>
      <c r="Q333" s="103"/>
      <c r="R333" s="103"/>
      <c r="S333" s="103"/>
      <c r="T333" s="103"/>
      <c r="U333" s="103"/>
      <c r="V333" s="103"/>
      <c r="W333" s="103"/>
      <c r="X333" s="103"/>
      <c r="Y333" s="103"/>
      <c r="Z333" s="103"/>
    </row>
    <row r="334" spans="2:26" x14ac:dyDescent="0.2">
      <c r="B334" s="103"/>
      <c r="C334" s="103"/>
      <c r="D334" s="103"/>
      <c r="E334" s="103"/>
      <c r="F334" s="103"/>
      <c r="G334" s="103"/>
      <c r="H334" s="103"/>
      <c r="I334" s="103"/>
      <c r="J334" s="103"/>
      <c r="K334" s="103"/>
      <c r="L334" s="103"/>
      <c r="M334" s="103"/>
      <c r="N334" s="103"/>
      <c r="O334" s="103"/>
      <c r="P334" s="103"/>
      <c r="Q334" s="103"/>
      <c r="R334" s="103"/>
      <c r="S334" s="103"/>
      <c r="T334" s="103"/>
      <c r="U334" s="103"/>
      <c r="V334" s="103"/>
      <c r="W334" s="103"/>
      <c r="X334" s="103"/>
      <c r="Y334" s="103"/>
      <c r="Z334" s="103"/>
    </row>
    <row r="335" spans="2:26" x14ac:dyDescent="0.2">
      <c r="B335" s="103"/>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row>
    <row r="336" spans="2:26" x14ac:dyDescent="0.2">
      <c r="B336" s="103"/>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row>
    <row r="337" spans="2:26" x14ac:dyDescent="0.2">
      <c r="B337" s="103"/>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row>
    <row r="338" spans="2:26" x14ac:dyDescent="0.2">
      <c r="B338" s="103"/>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row>
    <row r="339" spans="2:26" x14ac:dyDescent="0.2">
      <c r="B339" s="103"/>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row>
    <row r="340" spans="2:26" x14ac:dyDescent="0.2">
      <c r="B340" s="103"/>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row>
    <row r="341" spans="2:26" x14ac:dyDescent="0.2">
      <c r="B341" s="103"/>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row>
    <row r="342" spans="2:26" x14ac:dyDescent="0.2">
      <c r="B342" s="103"/>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row>
    <row r="343" spans="2:26" x14ac:dyDescent="0.2">
      <c r="B343" s="103"/>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row>
    <row r="344" spans="2:26" x14ac:dyDescent="0.2">
      <c r="B344" s="103"/>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row>
    <row r="345" spans="2:26" x14ac:dyDescent="0.2">
      <c r="B345" s="103"/>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row>
    <row r="346" spans="2:26" x14ac:dyDescent="0.2">
      <c r="B346" s="103"/>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row>
    <row r="347" spans="2:26" x14ac:dyDescent="0.2">
      <c r="B347" s="103"/>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row>
    <row r="348" spans="2:26" x14ac:dyDescent="0.2">
      <c r="B348" s="103"/>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row>
    <row r="349" spans="2:26" x14ac:dyDescent="0.2">
      <c r="B349" s="103"/>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row>
    <row r="350" spans="2:26" x14ac:dyDescent="0.2">
      <c r="B350" s="103"/>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row>
    <row r="351" spans="2:26" x14ac:dyDescent="0.2">
      <c r="B351" s="103"/>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row>
    <row r="352" spans="2:26" x14ac:dyDescent="0.2">
      <c r="B352" s="103"/>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row>
    <row r="353" spans="2:26" x14ac:dyDescent="0.2">
      <c r="B353" s="103"/>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row>
    <row r="354" spans="2:26" x14ac:dyDescent="0.2">
      <c r="B354" s="103"/>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row>
    <row r="355" spans="2:26" x14ac:dyDescent="0.2">
      <c r="B355" s="103"/>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row>
    <row r="356" spans="2:26" x14ac:dyDescent="0.2">
      <c r="B356" s="103"/>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row>
    <row r="357" spans="2:26" x14ac:dyDescent="0.2">
      <c r="B357" s="103"/>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row>
    <row r="358" spans="2:26" x14ac:dyDescent="0.2">
      <c r="B358" s="103"/>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row>
    <row r="359" spans="2:26" x14ac:dyDescent="0.2">
      <c r="B359" s="103"/>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row>
    <row r="360" spans="2:26" x14ac:dyDescent="0.2">
      <c r="B360" s="103"/>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row>
    <row r="361" spans="2:26" x14ac:dyDescent="0.2">
      <c r="B361" s="103"/>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row>
    <row r="362" spans="2:26" x14ac:dyDescent="0.2">
      <c r="B362" s="103"/>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row>
    <row r="363" spans="2:26" x14ac:dyDescent="0.2">
      <c r="B363" s="103"/>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row>
    <row r="364" spans="2:26" x14ac:dyDescent="0.2">
      <c r="B364" s="103"/>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row>
    <row r="365" spans="2:26" x14ac:dyDescent="0.2">
      <c r="B365" s="103"/>
      <c r="C365" s="103"/>
      <c r="D365" s="103"/>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row>
    <row r="366" spans="2:26" x14ac:dyDescent="0.2">
      <c r="B366" s="103"/>
      <c r="C366" s="103"/>
      <c r="D366" s="103"/>
      <c r="E366" s="103"/>
      <c r="F366" s="103"/>
      <c r="G366" s="103"/>
      <c r="H366" s="103"/>
      <c r="I366" s="103"/>
      <c r="J366" s="103"/>
      <c r="K366" s="103"/>
      <c r="L366" s="103"/>
      <c r="M366" s="103"/>
      <c r="N366" s="103"/>
      <c r="O366" s="103"/>
      <c r="P366" s="103"/>
      <c r="Q366" s="103"/>
      <c r="R366" s="103"/>
      <c r="S366" s="103"/>
      <c r="T366" s="103"/>
      <c r="U366" s="103"/>
      <c r="V366" s="103"/>
      <c r="W366" s="103"/>
      <c r="X366" s="103"/>
      <c r="Y366" s="103"/>
      <c r="Z366" s="103"/>
    </row>
    <row r="367" spans="2:26" x14ac:dyDescent="0.2">
      <c r="B367" s="103"/>
      <c r="C367" s="103"/>
      <c r="D367" s="103"/>
      <c r="E367" s="103"/>
      <c r="F367" s="103"/>
      <c r="G367" s="103"/>
      <c r="H367" s="103"/>
      <c r="I367" s="103"/>
      <c r="J367" s="103"/>
      <c r="K367" s="103"/>
      <c r="L367" s="103"/>
      <c r="M367" s="103"/>
      <c r="N367" s="103"/>
      <c r="O367" s="103"/>
      <c r="P367" s="103"/>
      <c r="Q367" s="103"/>
      <c r="R367" s="103"/>
      <c r="S367" s="103"/>
      <c r="T367" s="103"/>
      <c r="U367" s="103"/>
      <c r="V367" s="103"/>
      <c r="W367" s="103"/>
      <c r="X367" s="103"/>
      <c r="Y367" s="103"/>
      <c r="Z367" s="103"/>
    </row>
    <row r="368" spans="2:26" x14ac:dyDescent="0.2">
      <c r="B368" s="103"/>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row>
    <row r="369" spans="2:26" x14ac:dyDescent="0.2">
      <c r="B369" s="103"/>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row>
    <row r="370" spans="2:26" x14ac:dyDescent="0.2">
      <c r="B370" s="103"/>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row>
    <row r="371" spans="2:26" x14ac:dyDescent="0.2">
      <c r="B371" s="103"/>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row>
    <row r="372" spans="2:26" x14ac:dyDescent="0.2">
      <c r="B372" s="103"/>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row>
    <row r="373" spans="2:26" x14ac:dyDescent="0.2">
      <c r="B373" s="103"/>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row>
    <row r="374" spans="2:26" x14ac:dyDescent="0.2">
      <c r="B374" s="103"/>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row>
    <row r="375" spans="2:26" x14ac:dyDescent="0.2">
      <c r="B375" s="103"/>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row>
    <row r="376" spans="2:26" x14ac:dyDescent="0.2">
      <c r="B376" s="103"/>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row>
    <row r="377" spans="2:26" x14ac:dyDescent="0.2">
      <c r="B377" s="103"/>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row>
    <row r="378" spans="2:26" x14ac:dyDescent="0.2">
      <c r="B378" s="103"/>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row>
    <row r="379" spans="2:26" x14ac:dyDescent="0.2">
      <c r="B379" s="103"/>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row>
    <row r="380" spans="2:26" x14ac:dyDescent="0.2">
      <c r="B380" s="103"/>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row>
    <row r="381" spans="2:26" x14ac:dyDescent="0.2">
      <c r="B381" s="103"/>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row>
    <row r="382" spans="2:26" x14ac:dyDescent="0.2">
      <c r="B382" s="103"/>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row>
    <row r="383" spans="2:26" x14ac:dyDescent="0.2">
      <c r="B383" s="103"/>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row>
    <row r="384" spans="2:26" x14ac:dyDescent="0.2">
      <c r="B384" s="103"/>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row>
    <row r="385" spans="2:26" x14ac:dyDescent="0.2">
      <c r="B385" s="103"/>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row>
    <row r="386" spans="2:26" x14ac:dyDescent="0.2">
      <c r="B386" s="103"/>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row>
    <row r="387" spans="2:26" x14ac:dyDescent="0.2">
      <c r="B387" s="103"/>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row>
    <row r="388" spans="2:26" x14ac:dyDescent="0.2">
      <c r="B388" s="103"/>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row>
    <row r="389" spans="2:26" x14ac:dyDescent="0.2">
      <c r="B389" s="103"/>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row>
    <row r="390" spans="2:26" x14ac:dyDescent="0.2">
      <c r="B390" s="103"/>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row>
    <row r="391" spans="2:26" x14ac:dyDescent="0.2">
      <c r="B391" s="103"/>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row>
    <row r="392" spans="2:26" x14ac:dyDescent="0.2">
      <c r="B392" s="103"/>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row>
    <row r="393" spans="2:26" x14ac:dyDescent="0.2">
      <c r="B393" s="103"/>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row>
    <row r="394" spans="2:26" x14ac:dyDescent="0.2">
      <c r="B394" s="103"/>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row>
    <row r="395" spans="2:26" x14ac:dyDescent="0.2">
      <c r="B395" s="103"/>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row>
    <row r="396" spans="2:26" x14ac:dyDescent="0.2">
      <c r="B396" s="103"/>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row>
    <row r="397" spans="2:26" x14ac:dyDescent="0.2">
      <c r="B397" s="103"/>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row>
    <row r="398" spans="2:26" x14ac:dyDescent="0.2">
      <c r="B398" s="103"/>
      <c r="C398" s="103"/>
      <c r="D398" s="103"/>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row>
    <row r="399" spans="2:26" x14ac:dyDescent="0.2">
      <c r="B399" s="103"/>
      <c r="C399" s="103"/>
      <c r="D399" s="103"/>
      <c r="E399" s="103"/>
      <c r="F399" s="103"/>
      <c r="G399" s="103"/>
      <c r="H399" s="103"/>
      <c r="I399" s="103"/>
      <c r="J399" s="103"/>
      <c r="K399" s="103"/>
      <c r="L399" s="103"/>
      <c r="M399" s="103"/>
      <c r="N399" s="103"/>
      <c r="O399" s="103"/>
      <c r="P399" s="103"/>
      <c r="Q399" s="103"/>
      <c r="R399" s="103"/>
      <c r="S399" s="103"/>
      <c r="T399" s="103"/>
      <c r="U399" s="103"/>
      <c r="V399" s="103"/>
      <c r="W399" s="103"/>
      <c r="X399" s="103"/>
      <c r="Y399" s="103"/>
      <c r="Z399" s="103"/>
    </row>
    <row r="400" spans="2:26" x14ac:dyDescent="0.2">
      <c r="B400" s="103"/>
      <c r="C400" s="103"/>
      <c r="D400" s="103"/>
      <c r="E400" s="103"/>
      <c r="F400" s="103"/>
      <c r="G400" s="103"/>
      <c r="H400" s="103"/>
      <c r="I400" s="103"/>
      <c r="J400" s="103"/>
      <c r="K400" s="103"/>
      <c r="L400" s="103"/>
      <c r="M400" s="103"/>
      <c r="N400" s="103"/>
      <c r="O400" s="103"/>
      <c r="P400" s="103"/>
      <c r="Q400" s="103"/>
      <c r="R400" s="103"/>
      <c r="S400" s="103"/>
      <c r="T400" s="103"/>
      <c r="U400" s="103"/>
      <c r="V400" s="103"/>
      <c r="W400" s="103"/>
      <c r="X400" s="103"/>
      <c r="Y400" s="103"/>
      <c r="Z400" s="103"/>
    </row>
    <row r="401" spans="2:26" x14ac:dyDescent="0.2">
      <c r="B401" s="103"/>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row>
    <row r="402" spans="2:26" x14ac:dyDescent="0.2">
      <c r="B402" s="103"/>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row>
    <row r="403" spans="2:26" x14ac:dyDescent="0.2">
      <c r="B403" s="103"/>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row>
    <row r="404" spans="2:26" x14ac:dyDescent="0.2">
      <c r="B404" s="103"/>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row>
    <row r="405" spans="2:26" x14ac:dyDescent="0.2">
      <c r="B405" s="103"/>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row>
    <row r="406" spans="2:26" x14ac:dyDescent="0.2">
      <c r="B406" s="103"/>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row>
    <row r="407" spans="2:26" x14ac:dyDescent="0.2">
      <c r="B407" s="103"/>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row>
    <row r="408" spans="2:26" x14ac:dyDescent="0.2">
      <c r="B408" s="103"/>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row>
    <row r="409" spans="2:26" x14ac:dyDescent="0.2">
      <c r="B409" s="103"/>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row>
    <row r="410" spans="2:26" x14ac:dyDescent="0.2">
      <c r="B410" s="103"/>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row>
    <row r="411" spans="2:26" x14ac:dyDescent="0.2">
      <c r="B411" s="103"/>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row>
    <row r="412" spans="2:26" x14ac:dyDescent="0.2">
      <c r="B412" s="103"/>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row>
    <row r="413" spans="2:26" x14ac:dyDescent="0.2">
      <c r="B413" s="103"/>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row>
    <row r="414" spans="2:26" x14ac:dyDescent="0.2">
      <c r="B414" s="103"/>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row>
    <row r="415" spans="2:26" x14ac:dyDescent="0.2">
      <c r="B415" s="103"/>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row>
    <row r="416" spans="2:26" x14ac:dyDescent="0.2">
      <c r="B416" s="103"/>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row>
    <row r="417" spans="2:26" x14ac:dyDescent="0.2">
      <c r="B417" s="103"/>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row>
    <row r="418" spans="2:26" x14ac:dyDescent="0.2">
      <c r="B418" s="103"/>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row>
    <row r="419" spans="2:26" x14ac:dyDescent="0.2">
      <c r="B419" s="103"/>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row>
    <row r="420" spans="2:26" x14ac:dyDescent="0.2">
      <c r="B420" s="103"/>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row>
    <row r="421" spans="2:26" x14ac:dyDescent="0.2">
      <c r="B421" s="103"/>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row>
    <row r="422" spans="2:26" x14ac:dyDescent="0.2">
      <c r="B422" s="103"/>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row>
    <row r="423" spans="2:26" x14ac:dyDescent="0.2">
      <c r="B423" s="103"/>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row>
    <row r="424" spans="2:26" x14ac:dyDescent="0.2">
      <c r="B424" s="103"/>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row>
    <row r="425" spans="2:26" x14ac:dyDescent="0.2">
      <c r="B425" s="103"/>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row>
    <row r="426" spans="2:26" x14ac:dyDescent="0.2">
      <c r="B426" s="103"/>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row>
    <row r="427" spans="2:26" x14ac:dyDescent="0.2">
      <c r="B427" s="103"/>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row>
    <row r="428" spans="2:26" x14ac:dyDescent="0.2">
      <c r="B428" s="103"/>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row>
    <row r="429" spans="2:26" x14ac:dyDescent="0.2">
      <c r="B429" s="103"/>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row>
    <row r="430" spans="2:26" x14ac:dyDescent="0.2">
      <c r="B430" s="103"/>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row>
    <row r="431" spans="2:26" x14ac:dyDescent="0.2">
      <c r="B431" s="103"/>
      <c r="C431" s="103"/>
      <c r="D431" s="103"/>
      <c r="E431" s="103"/>
      <c r="F431" s="103"/>
      <c r="G431" s="103"/>
      <c r="H431" s="103"/>
      <c r="I431" s="103"/>
      <c r="J431" s="103"/>
      <c r="K431" s="103"/>
      <c r="L431" s="103"/>
      <c r="M431" s="103"/>
      <c r="N431" s="103"/>
      <c r="O431" s="103"/>
      <c r="P431" s="103"/>
      <c r="Q431" s="103"/>
      <c r="R431" s="103"/>
      <c r="S431" s="103"/>
      <c r="T431" s="103"/>
      <c r="U431" s="103"/>
      <c r="V431" s="103"/>
      <c r="W431" s="103"/>
      <c r="X431" s="103"/>
      <c r="Y431" s="103"/>
      <c r="Z431" s="103"/>
    </row>
    <row r="432" spans="2:26" x14ac:dyDescent="0.2">
      <c r="B432" s="103"/>
      <c r="C432" s="103"/>
      <c r="D432" s="103"/>
      <c r="E432" s="103"/>
      <c r="F432" s="103"/>
      <c r="G432" s="103"/>
      <c r="H432" s="103"/>
      <c r="I432" s="103"/>
      <c r="J432" s="103"/>
      <c r="K432" s="103"/>
      <c r="L432" s="103"/>
      <c r="M432" s="103"/>
      <c r="N432" s="103"/>
      <c r="O432" s="103"/>
      <c r="P432" s="103"/>
      <c r="Q432" s="103"/>
      <c r="R432" s="103"/>
      <c r="S432" s="103"/>
      <c r="T432" s="103"/>
      <c r="U432" s="103"/>
      <c r="V432" s="103"/>
      <c r="W432" s="103"/>
      <c r="X432" s="103"/>
      <c r="Y432" s="103"/>
      <c r="Z432" s="103"/>
    </row>
    <row r="433" spans="2:26" x14ac:dyDescent="0.2">
      <c r="B433" s="103"/>
      <c r="C433" s="103"/>
      <c r="D433" s="103"/>
      <c r="E433" s="103"/>
      <c r="F433" s="103"/>
      <c r="G433" s="103"/>
      <c r="H433" s="103"/>
      <c r="I433" s="103"/>
      <c r="J433" s="103"/>
      <c r="K433" s="103"/>
      <c r="L433" s="103"/>
      <c r="M433" s="103"/>
      <c r="N433" s="103"/>
      <c r="O433" s="103"/>
      <c r="P433" s="103"/>
      <c r="Q433" s="103"/>
      <c r="R433" s="103"/>
      <c r="S433" s="103"/>
      <c r="T433" s="103"/>
      <c r="U433" s="103"/>
      <c r="V433" s="103"/>
      <c r="W433" s="103"/>
      <c r="X433" s="103"/>
      <c r="Y433" s="103"/>
      <c r="Z433" s="103"/>
    </row>
    <row r="434" spans="2:26" x14ac:dyDescent="0.2">
      <c r="B434" s="103"/>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row>
    <row r="435" spans="2:26" x14ac:dyDescent="0.2">
      <c r="B435" s="103"/>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row>
    <row r="436" spans="2:26" x14ac:dyDescent="0.2">
      <c r="B436" s="103"/>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row>
    <row r="437" spans="2:26" x14ac:dyDescent="0.2">
      <c r="B437" s="103"/>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row>
    <row r="438" spans="2:26" x14ac:dyDescent="0.2">
      <c r="B438" s="103"/>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row>
    <row r="439" spans="2:26" x14ac:dyDescent="0.2">
      <c r="B439" s="103"/>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row>
    <row r="440" spans="2:26" x14ac:dyDescent="0.2">
      <c r="B440" s="103"/>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row>
    <row r="441" spans="2:26" x14ac:dyDescent="0.2">
      <c r="B441" s="103"/>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row>
    <row r="442" spans="2:26" x14ac:dyDescent="0.2">
      <c r="B442" s="103"/>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row>
    <row r="443" spans="2:26" x14ac:dyDescent="0.2">
      <c r="B443" s="103"/>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row>
    <row r="444" spans="2:26" x14ac:dyDescent="0.2">
      <c r="B444" s="103"/>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row>
    <row r="445" spans="2:26" x14ac:dyDescent="0.2">
      <c r="B445" s="103"/>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row>
    <row r="446" spans="2:26" x14ac:dyDescent="0.2">
      <c r="B446" s="103"/>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row>
    <row r="447" spans="2:26" x14ac:dyDescent="0.2">
      <c r="B447" s="103"/>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row>
    <row r="448" spans="2:26" x14ac:dyDescent="0.2">
      <c r="B448" s="103"/>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row>
    <row r="449" spans="2:26" x14ac:dyDescent="0.2">
      <c r="B449" s="103"/>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row>
    <row r="450" spans="2:26" x14ac:dyDescent="0.2">
      <c r="B450" s="103"/>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row>
    <row r="451" spans="2:26" x14ac:dyDescent="0.2">
      <c r="B451" s="103"/>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row>
    <row r="452" spans="2:26" x14ac:dyDescent="0.2">
      <c r="B452" s="103"/>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row>
    <row r="453" spans="2:26" x14ac:dyDescent="0.2">
      <c r="B453" s="103"/>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row>
    <row r="454" spans="2:26" x14ac:dyDescent="0.2">
      <c r="B454" s="103"/>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row>
    <row r="455" spans="2:26" x14ac:dyDescent="0.2">
      <c r="B455" s="103"/>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row>
    <row r="456" spans="2:26" x14ac:dyDescent="0.2">
      <c r="B456" s="103"/>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row>
    <row r="457" spans="2:26" x14ac:dyDescent="0.2">
      <c r="B457" s="103"/>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row>
    <row r="458" spans="2:26" x14ac:dyDescent="0.2">
      <c r="B458" s="103"/>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row>
    <row r="459" spans="2:26" x14ac:dyDescent="0.2">
      <c r="B459" s="103"/>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row>
    <row r="460" spans="2:26" x14ac:dyDescent="0.2">
      <c r="B460" s="103"/>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row>
    <row r="461" spans="2:26" x14ac:dyDescent="0.2">
      <c r="B461" s="103"/>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row>
    <row r="462" spans="2:26" x14ac:dyDescent="0.2">
      <c r="B462" s="103"/>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row>
    <row r="463" spans="2:26" x14ac:dyDescent="0.2">
      <c r="B463" s="103"/>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row>
    <row r="464" spans="2:26" x14ac:dyDescent="0.2">
      <c r="B464" s="103"/>
      <c r="C464" s="103"/>
      <c r="D464" s="103"/>
      <c r="E464" s="103"/>
      <c r="F464" s="103"/>
      <c r="G464" s="103"/>
      <c r="H464" s="103"/>
      <c r="I464" s="103"/>
      <c r="J464" s="103"/>
      <c r="K464" s="103"/>
      <c r="L464" s="103"/>
      <c r="M464" s="103"/>
      <c r="N464" s="103"/>
      <c r="O464" s="103"/>
      <c r="P464" s="103"/>
      <c r="Q464" s="103"/>
      <c r="R464" s="103"/>
      <c r="S464" s="103"/>
      <c r="T464" s="103"/>
      <c r="U464" s="103"/>
      <c r="V464" s="103"/>
      <c r="W464" s="103"/>
      <c r="X464" s="103"/>
      <c r="Y464" s="103"/>
      <c r="Z464" s="103"/>
    </row>
    <row r="465" spans="2:26" x14ac:dyDescent="0.2">
      <c r="B465" s="103"/>
      <c r="C465" s="103"/>
      <c r="D465" s="103"/>
      <c r="E465" s="103"/>
      <c r="F465" s="103"/>
      <c r="G465" s="103"/>
      <c r="H465" s="103"/>
      <c r="I465" s="103"/>
      <c r="J465" s="103"/>
      <c r="K465" s="103"/>
      <c r="L465" s="103"/>
      <c r="M465" s="103"/>
      <c r="N465" s="103"/>
      <c r="O465" s="103"/>
      <c r="P465" s="103"/>
      <c r="Q465" s="103"/>
      <c r="R465" s="103"/>
      <c r="S465" s="103"/>
      <c r="T465" s="103"/>
      <c r="U465" s="103"/>
      <c r="V465" s="103"/>
      <c r="W465" s="103"/>
      <c r="X465" s="103"/>
      <c r="Y465" s="103"/>
      <c r="Z465" s="103"/>
    </row>
  </sheetData>
  <sheetProtection algorithmName="SHA-512" hashValue="nJm3w3t44iHv06yD+vx4EBcJ763RQ8A1HRQ5s4/4LZbmCppwnM5JNSeqTkrVHV1K52UBzpFQFBmIBHyYE0LJCQ==" saltValue="TuhpM2BO3a5NBmM8JGd92A==" spinCount="100000" sheet="1" objects="1" scenarios="1"/>
  <mergeCells count="169">
    <mergeCell ref="B58:I58"/>
    <mergeCell ref="J58:L58"/>
    <mergeCell ref="M58:O58"/>
    <mergeCell ref="P58:V58"/>
    <mergeCell ref="W58:Y58"/>
    <mergeCell ref="B59:I59"/>
    <mergeCell ref="J59:L59"/>
    <mergeCell ref="M59:V59"/>
    <mergeCell ref="W59:Y59"/>
    <mergeCell ref="B56:I56"/>
    <mergeCell ref="J56:L56"/>
    <mergeCell ref="M56:O56"/>
    <mergeCell ref="P56:V56"/>
    <mergeCell ref="W56:Y56"/>
    <mergeCell ref="B57:I57"/>
    <mergeCell ref="J57:L57"/>
    <mergeCell ref="M57:O57"/>
    <mergeCell ref="P57:V57"/>
    <mergeCell ref="W57:Y57"/>
    <mergeCell ref="B54:I54"/>
    <mergeCell ref="J54:L54"/>
    <mergeCell ref="M54:O54"/>
    <mergeCell ref="P54:V54"/>
    <mergeCell ref="W54:Y54"/>
    <mergeCell ref="B55:I55"/>
    <mergeCell ref="J55:L55"/>
    <mergeCell ref="M55:O55"/>
    <mergeCell ref="P55:V55"/>
    <mergeCell ref="W55:Y55"/>
    <mergeCell ref="B52:I52"/>
    <mergeCell ref="J52:L52"/>
    <mergeCell ref="M52:O52"/>
    <mergeCell ref="P52:V52"/>
    <mergeCell ref="W52:Y52"/>
    <mergeCell ref="B53:I53"/>
    <mergeCell ref="J53:L53"/>
    <mergeCell ref="M53:O53"/>
    <mergeCell ref="P53:V53"/>
    <mergeCell ref="W53:Y53"/>
    <mergeCell ref="J51:L51"/>
    <mergeCell ref="M51:O51"/>
    <mergeCell ref="P51:V51"/>
    <mergeCell ref="W51:Y51"/>
    <mergeCell ref="B49:L49"/>
    <mergeCell ref="M49:Y49"/>
    <mergeCell ref="B50:E50"/>
    <mergeCell ref="F50:I50"/>
    <mergeCell ref="J50:L50"/>
    <mergeCell ref="M50:O50"/>
    <mergeCell ref="P50:V50"/>
    <mergeCell ref="W50:Y50"/>
    <mergeCell ref="B51:I51"/>
    <mergeCell ref="B46:C46"/>
    <mergeCell ref="D46:F46"/>
    <mergeCell ref="G46:J46"/>
    <mergeCell ref="K46:L46"/>
    <mergeCell ref="M46:R46"/>
    <mergeCell ref="S46:V46"/>
    <mergeCell ref="W46:Y46"/>
    <mergeCell ref="W47:Y47"/>
    <mergeCell ref="B48:C48"/>
    <mergeCell ref="D48:F48"/>
    <mergeCell ref="G48:J48"/>
    <mergeCell ref="K48:L48"/>
    <mergeCell ref="M48:R48"/>
    <mergeCell ref="S48:V48"/>
    <mergeCell ref="W48:Y48"/>
    <mergeCell ref="B47:C47"/>
    <mergeCell ref="D47:F47"/>
    <mergeCell ref="G47:J47"/>
    <mergeCell ref="K47:L47"/>
    <mergeCell ref="M47:R47"/>
    <mergeCell ref="S47:V47"/>
    <mergeCell ref="B40:I40"/>
    <mergeCell ref="J40:L40"/>
    <mergeCell ref="O40:V40"/>
    <mergeCell ref="W40:Y40"/>
    <mergeCell ref="B43:Y43"/>
    <mergeCell ref="B44:C45"/>
    <mergeCell ref="D44:F45"/>
    <mergeCell ref="G44:L44"/>
    <mergeCell ref="M44:R45"/>
    <mergeCell ref="S44:V45"/>
    <mergeCell ref="W44:Y45"/>
    <mergeCell ref="G45:J45"/>
    <mergeCell ref="K45:L45"/>
    <mergeCell ref="B39:C39"/>
    <mergeCell ref="D39:I39"/>
    <mergeCell ref="J39:L39"/>
    <mergeCell ref="O39:P39"/>
    <mergeCell ref="Q39:V39"/>
    <mergeCell ref="W39:Y39"/>
    <mergeCell ref="B38:C38"/>
    <mergeCell ref="D38:I38"/>
    <mergeCell ref="J38:L38"/>
    <mergeCell ref="O38:P38"/>
    <mergeCell ref="Q38:V38"/>
    <mergeCell ref="W38:Y38"/>
    <mergeCell ref="B37:C37"/>
    <mergeCell ref="D37:I37"/>
    <mergeCell ref="J37:L37"/>
    <mergeCell ref="O37:P37"/>
    <mergeCell ref="Q37:V37"/>
    <mergeCell ref="W37:Y37"/>
    <mergeCell ref="B36:C36"/>
    <mergeCell ref="D36:I36"/>
    <mergeCell ref="J36:L36"/>
    <mergeCell ref="O36:P36"/>
    <mergeCell ref="Q36:V36"/>
    <mergeCell ref="W36:Y36"/>
    <mergeCell ref="W34:Y34"/>
    <mergeCell ref="B35:C35"/>
    <mergeCell ref="D35:I35"/>
    <mergeCell ref="J35:L35"/>
    <mergeCell ref="O35:P35"/>
    <mergeCell ref="Q35:V35"/>
    <mergeCell ref="W35:Y35"/>
    <mergeCell ref="C29:Y29"/>
    <mergeCell ref="B31:Z31"/>
    <mergeCell ref="J32:L32"/>
    <mergeCell ref="B33:L33"/>
    <mergeCell ref="O33:Y33"/>
    <mergeCell ref="B34:C34"/>
    <mergeCell ref="D34:I34"/>
    <mergeCell ref="J34:L34"/>
    <mergeCell ref="O34:P34"/>
    <mergeCell ref="Q34:V34"/>
    <mergeCell ref="C25:H25"/>
    <mergeCell ref="J25:Q25"/>
    <mergeCell ref="S25:V25"/>
    <mergeCell ref="X25:Y25"/>
    <mergeCell ref="D27:Q27"/>
    <mergeCell ref="S27:X27"/>
    <mergeCell ref="C21:H21"/>
    <mergeCell ref="J21:Q21"/>
    <mergeCell ref="S21:V21"/>
    <mergeCell ref="X21:Y21"/>
    <mergeCell ref="D23:Q23"/>
    <mergeCell ref="S23:X23"/>
    <mergeCell ref="C17:H17"/>
    <mergeCell ref="J17:Q17"/>
    <mergeCell ref="S17:V17"/>
    <mergeCell ref="X17:Y17"/>
    <mergeCell ref="D19:Q19"/>
    <mergeCell ref="S19:X19"/>
    <mergeCell ref="C13:H13"/>
    <mergeCell ref="J13:Q13"/>
    <mergeCell ref="S13:V13"/>
    <mergeCell ref="X13:Y13"/>
    <mergeCell ref="D15:Q15"/>
    <mergeCell ref="S15:X15"/>
    <mergeCell ref="B1:Z2"/>
    <mergeCell ref="B3:Z3"/>
    <mergeCell ref="AF3:AO3"/>
    <mergeCell ref="AP3:AQ3"/>
    <mergeCell ref="AF4:AO4"/>
    <mergeCell ref="AP4:AQ4"/>
    <mergeCell ref="B9:Y9"/>
    <mergeCell ref="B10:Y10"/>
    <mergeCell ref="C12:H12"/>
    <mergeCell ref="J12:Q12"/>
    <mergeCell ref="S12:V12"/>
    <mergeCell ref="X12:Y12"/>
    <mergeCell ref="B5:C5"/>
    <mergeCell ref="D5:N5"/>
    <mergeCell ref="R5:W5"/>
    <mergeCell ref="X5:Y5"/>
    <mergeCell ref="B7:Y7"/>
    <mergeCell ref="B8:Y8"/>
  </mergeCells>
  <dataValidations disablePrompts="1" count="1">
    <dataValidation type="list" allowBlank="1" showInputMessage="1" showErrorMessage="1" prompt="Active : who materially participate in the business_x000a_Limited : who do not materially participate in the business" sqref="Y15 JU15 TQ15 ADM15 ANI15 AXE15 BHA15 BQW15 CAS15 CKO15 CUK15 DEG15 DOC15 DXY15 EHU15 ERQ15 FBM15 FLI15 FVE15 GFA15 GOW15 GYS15 HIO15 HSK15 ICG15 IMC15 IVY15 JFU15 JPQ15 JZM15 KJI15 KTE15 LDA15 LMW15 LWS15 MGO15 MQK15 NAG15 NKC15 NTY15 ODU15 ONQ15 OXM15 PHI15 PRE15 QBA15 QKW15 QUS15 REO15 ROK15 RYG15 SIC15 SRY15 TBU15 TLQ15 TVM15 UFI15 UPE15 UZA15 VIW15 VSS15 WCO15 WMK15 WWG15 Y65551 JU65551 TQ65551 ADM65551 ANI65551 AXE65551 BHA65551 BQW65551 CAS65551 CKO65551 CUK65551 DEG65551 DOC65551 DXY65551 EHU65551 ERQ65551 FBM65551 FLI65551 FVE65551 GFA65551 GOW65551 GYS65551 HIO65551 HSK65551 ICG65551 IMC65551 IVY65551 JFU65551 JPQ65551 JZM65551 KJI65551 KTE65551 LDA65551 LMW65551 LWS65551 MGO65551 MQK65551 NAG65551 NKC65551 NTY65551 ODU65551 ONQ65551 OXM65551 PHI65551 PRE65551 QBA65551 QKW65551 QUS65551 REO65551 ROK65551 RYG65551 SIC65551 SRY65551 TBU65551 TLQ65551 TVM65551 UFI65551 UPE65551 UZA65551 VIW65551 VSS65551 WCO65551 WMK65551 WWG65551 Y131087 JU131087 TQ131087 ADM131087 ANI131087 AXE131087 BHA131087 BQW131087 CAS131087 CKO131087 CUK131087 DEG131087 DOC131087 DXY131087 EHU131087 ERQ131087 FBM131087 FLI131087 FVE131087 GFA131087 GOW131087 GYS131087 HIO131087 HSK131087 ICG131087 IMC131087 IVY131087 JFU131087 JPQ131087 JZM131087 KJI131087 KTE131087 LDA131087 LMW131087 LWS131087 MGO131087 MQK131087 NAG131087 NKC131087 NTY131087 ODU131087 ONQ131087 OXM131087 PHI131087 PRE131087 QBA131087 QKW131087 QUS131087 REO131087 ROK131087 RYG131087 SIC131087 SRY131087 TBU131087 TLQ131087 TVM131087 UFI131087 UPE131087 UZA131087 VIW131087 VSS131087 WCO131087 WMK131087 WWG131087 Y196623 JU196623 TQ196623 ADM196623 ANI196623 AXE196623 BHA196623 BQW196623 CAS196623 CKO196623 CUK196623 DEG196623 DOC196623 DXY196623 EHU196623 ERQ196623 FBM196623 FLI196623 FVE196623 GFA196623 GOW196623 GYS196623 HIO196623 HSK196623 ICG196623 IMC196623 IVY196623 JFU196623 JPQ196623 JZM196623 KJI196623 KTE196623 LDA196623 LMW196623 LWS196623 MGO196623 MQK196623 NAG196623 NKC196623 NTY196623 ODU196623 ONQ196623 OXM196623 PHI196623 PRE196623 QBA196623 QKW196623 QUS196623 REO196623 ROK196623 RYG196623 SIC196623 SRY196623 TBU196623 TLQ196623 TVM196623 UFI196623 UPE196623 UZA196623 VIW196623 VSS196623 WCO196623 WMK196623 WWG196623 Y262159 JU262159 TQ262159 ADM262159 ANI262159 AXE262159 BHA262159 BQW262159 CAS262159 CKO262159 CUK262159 DEG262159 DOC262159 DXY262159 EHU262159 ERQ262159 FBM262159 FLI262159 FVE262159 GFA262159 GOW262159 GYS262159 HIO262159 HSK262159 ICG262159 IMC262159 IVY262159 JFU262159 JPQ262159 JZM262159 KJI262159 KTE262159 LDA262159 LMW262159 LWS262159 MGO262159 MQK262159 NAG262159 NKC262159 NTY262159 ODU262159 ONQ262159 OXM262159 PHI262159 PRE262159 QBA262159 QKW262159 QUS262159 REO262159 ROK262159 RYG262159 SIC262159 SRY262159 TBU262159 TLQ262159 TVM262159 UFI262159 UPE262159 UZA262159 VIW262159 VSS262159 WCO262159 WMK262159 WWG262159 Y327695 JU327695 TQ327695 ADM327695 ANI327695 AXE327695 BHA327695 BQW327695 CAS327695 CKO327695 CUK327695 DEG327695 DOC327695 DXY327695 EHU327695 ERQ327695 FBM327695 FLI327695 FVE327695 GFA327695 GOW327695 GYS327695 HIO327695 HSK327695 ICG327695 IMC327695 IVY327695 JFU327695 JPQ327695 JZM327695 KJI327695 KTE327695 LDA327695 LMW327695 LWS327695 MGO327695 MQK327695 NAG327695 NKC327695 NTY327695 ODU327695 ONQ327695 OXM327695 PHI327695 PRE327695 QBA327695 QKW327695 QUS327695 REO327695 ROK327695 RYG327695 SIC327695 SRY327695 TBU327695 TLQ327695 TVM327695 UFI327695 UPE327695 UZA327695 VIW327695 VSS327695 WCO327695 WMK327695 WWG327695 Y393231 JU393231 TQ393231 ADM393231 ANI393231 AXE393231 BHA393231 BQW393231 CAS393231 CKO393231 CUK393231 DEG393231 DOC393231 DXY393231 EHU393231 ERQ393231 FBM393231 FLI393231 FVE393231 GFA393231 GOW393231 GYS393231 HIO393231 HSK393231 ICG393231 IMC393231 IVY393231 JFU393231 JPQ393231 JZM393231 KJI393231 KTE393231 LDA393231 LMW393231 LWS393231 MGO393231 MQK393231 NAG393231 NKC393231 NTY393231 ODU393231 ONQ393231 OXM393231 PHI393231 PRE393231 QBA393231 QKW393231 QUS393231 REO393231 ROK393231 RYG393231 SIC393231 SRY393231 TBU393231 TLQ393231 TVM393231 UFI393231 UPE393231 UZA393231 VIW393231 VSS393231 WCO393231 WMK393231 WWG393231 Y458767 JU458767 TQ458767 ADM458767 ANI458767 AXE458767 BHA458767 BQW458767 CAS458767 CKO458767 CUK458767 DEG458767 DOC458767 DXY458767 EHU458767 ERQ458767 FBM458767 FLI458767 FVE458767 GFA458767 GOW458767 GYS458767 HIO458767 HSK458767 ICG458767 IMC458767 IVY458767 JFU458767 JPQ458767 JZM458767 KJI458767 KTE458767 LDA458767 LMW458767 LWS458767 MGO458767 MQK458767 NAG458767 NKC458767 NTY458767 ODU458767 ONQ458767 OXM458767 PHI458767 PRE458767 QBA458767 QKW458767 QUS458767 REO458767 ROK458767 RYG458767 SIC458767 SRY458767 TBU458767 TLQ458767 TVM458767 UFI458767 UPE458767 UZA458767 VIW458767 VSS458767 WCO458767 WMK458767 WWG458767 Y524303 JU524303 TQ524303 ADM524303 ANI524303 AXE524303 BHA524303 BQW524303 CAS524303 CKO524303 CUK524303 DEG524303 DOC524303 DXY524303 EHU524303 ERQ524303 FBM524303 FLI524303 FVE524303 GFA524303 GOW524303 GYS524303 HIO524303 HSK524303 ICG524303 IMC524303 IVY524303 JFU524303 JPQ524303 JZM524303 KJI524303 KTE524303 LDA524303 LMW524303 LWS524303 MGO524303 MQK524303 NAG524303 NKC524303 NTY524303 ODU524303 ONQ524303 OXM524303 PHI524303 PRE524303 QBA524303 QKW524303 QUS524303 REO524303 ROK524303 RYG524303 SIC524303 SRY524303 TBU524303 TLQ524303 TVM524303 UFI524303 UPE524303 UZA524303 VIW524303 VSS524303 WCO524303 WMK524303 WWG524303 Y589839 JU589839 TQ589839 ADM589839 ANI589839 AXE589839 BHA589839 BQW589839 CAS589839 CKO589839 CUK589839 DEG589839 DOC589839 DXY589839 EHU589839 ERQ589839 FBM589839 FLI589839 FVE589839 GFA589839 GOW589839 GYS589839 HIO589839 HSK589839 ICG589839 IMC589839 IVY589839 JFU589839 JPQ589839 JZM589839 KJI589839 KTE589839 LDA589839 LMW589839 LWS589839 MGO589839 MQK589839 NAG589839 NKC589839 NTY589839 ODU589839 ONQ589839 OXM589839 PHI589839 PRE589839 QBA589839 QKW589839 QUS589839 REO589839 ROK589839 RYG589839 SIC589839 SRY589839 TBU589839 TLQ589839 TVM589839 UFI589839 UPE589839 UZA589839 VIW589839 VSS589839 WCO589839 WMK589839 WWG589839 Y655375 JU655375 TQ655375 ADM655375 ANI655375 AXE655375 BHA655375 BQW655375 CAS655375 CKO655375 CUK655375 DEG655375 DOC655375 DXY655375 EHU655375 ERQ655375 FBM655375 FLI655375 FVE655375 GFA655375 GOW655375 GYS655375 HIO655375 HSK655375 ICG655375 IMC655375 IVY655375 JFU655375 JPQ655375 JZM655375 KJI655375 KTE655375 LDA655375 LMW655375 LWS655375 MGO655375 MQK655375 NAG655375 NKC655375 NTY655375 ODU655375 ONQ655375 OXM655375 PHI655375 PRE655375 QBA655375 QKW655375 QUS655375 REO655375 ROK655375 RYG655375 SIC655375 SRY655375 TBU655375 TLQ655375 TVM655375 UFI655375 UPE655375 UZA655375 VIW655375 VSS655375 WCO655375 WMK655375 WWG655375 Y720911 JU720911 TQ720911 ADM720911 ANI720911 AXE720911 BHA720911 BQW720911 CAS720911 CKO720911 CUK720911 DEG720911 DOC720911 DXY720911 EHU720911 ERQ720911 FBM720911 FLI720911 FVE720911 GFA720911 GOW720911 GYS720911 HIO720911 HSK720911 ICG720911 IMC720911 IVY720911 JFU720911 JPQ720911 JZM720911 KJI720911 KTE720911 LDA720911 LMW720911 LWS720911 MGO720911 MQK720911 NAG720911 NKC720911 NTY720911 ODU720911 ONQ720911 OXM720911 PHI720911 PRE720911 QBA720911 QKW720911 QUS720911 REO720911 ROK720911 RYG720911 SIC720911 SRY720911 TBU720911 TLQ720911 TVM720911 UFI720911 UPE720911 UZA720911 VIW720911 VSS720911 WCO720911 WMK720911 WWG720911 Y786447 JU786447 TQ786447 ADM786447 ANI786447 AXE786447 BHA786447 BQW786447 CAS786447 CKO786447 CUK786447 DEG786447 DOC786447 DXY786447 EHU786447 ERQ786447 FBM786447 FLI786447 FVE786447 GFA786447 GOW786447 GYS786447 HIO786447 HSK786447 ICG786447 IMC786447 IVY786447 JFU786447 JPQ786447 JZM786447 KJI786447 KTE786447 LDA786447 LMW786447 LWS786447 MGO786447 MQK786447 NAG786447 NKC786447 NTY786447 ODU786447 ONQ786447 OXM786447 PHI786447 PRE786447 QBA786447 QKW786447 QUS786447 REO786447 ROK786447 RYG786447 SIC786447 SRY786447 TBU786447 TLQ786447 TVM786447 UFI786447 UPE786447 UZA786447 VIW786447 VSS786447 WCO786447 WMK786447 WWG786447 Y851983 JU851983 TQ851983 ADM851983 ANI851983 AXE851983 BHA851983 BQW851983 CAS851983 CKO851983 CUK851983 DEG851983 DOC851983 DXY851983 EHU851983 ERQ851983 FBM851983 FLI851983 FVE851983 GFA851983 GOW851983 GYS851983 HIO851983 HSK851983 ICG851983 IMC851983 IVY851983 JFU851983 JPQ851983 JZM851983 KJI851983 KTE851983 LDA851983 LMW851983 LWS851983 MGO851983 MQK851983 NAG851983 NKC851983 NTY851983 ODU851983 ONQ851983 OXM851983 PHI851983 PRE851983 QBA851983 QKW851983 QUS851983 REO851983 ROK851983 RYG851983 SIC851983 SRY851983 TBU851983 TLQ851983 TVM851983 UFI851983 UPE851983 UZA851983 VIW851983 VSS851983 WCO851983 WMK851983 WWG851983 Y917519 JU917519 TQ917519 ADM917519 ANI917519 AXE917519 BHA917519 BQW917519 CAS917519 CKO917519 CUK917519 DEG917519 DOC917519 DXY917519 EHU917519 ERQ917519 FBM917519 FLI917519 FVE917519 GFA917519 GOW917519 GYS917519 HIO917519 HSK917519 ICG917519 IMC917519 IVY917519 JFU917519 JPQ917519 JZM917519 KJI917519 KTE917519 LDA917519 LMW917519 LWS917519 MGO917519 MQK917519 NAG917519 NKC917519 NTY917519 ODU917519 ONQ917519 OXM917519 PHI917519 PRE917519 QBA917519 QKW917519 QUS917519 REO917519 ROK917519 RYG917519 SIC917519 SRY917519 TBU917519 TLQ917519 TVM917519 UFI917519 UPE917519 UZA917519 VIW917519 VSS917519 WCO917519 WMK917519 WWG917519 Y983055 JU983055 TQ983055 ADM983055 ANI983055 AXE983055 BHA983055 BQW983055 CAS983055 CKO983055 CUK983055 DEG983055 DOC983055 DXY983055 EHU983055 ERQ983055 FBM983055 FLI983055 FVE983055 GFA983055 GOW983055 GYS983055 HIO983055 HSK983055 ICG983055 IMC983055 IVY983055 JFU983055 JPQ983055 JZM983055 KJI983055 KTE983055 LDA983055 LMW983055 LWS983055 MGO983055 MQK983055 NAG983055 NKC983055 NTY983055 ODU983055 ONQ983055 OXM983055 PHI983055 PRE983055 QBA983055 QKW983055 QUS983055 REO983055 ROK983055 RYG983055 SIC983055 SRY983055 TBU983055 TLQ983055 TVM983055 UFI983055 UPE983055 UZA983055 VIW983055 VSS983055 WCO983055 WMK983055 WWG983055 Y19 JU19 TQ19 ADM19 ANI19 AXE19 BHA19 BQW19 CAS19 CKO19 CUK19 DEG19 DOC19 DXY19 EHU19 ERQ19 FBM19 FLI19 FVE19 GFA19 GOW19 GYS19 HIO19 HSK19 ICG19 IMC19 IVY19 JFU19 JPQ19 JZM19 KJI19 KTE19 LDA19 LMW19 LWS19 MGO19 MQK19 NAG19 NKC19 NTY19 ODU19 ONQ19 OXM19 PHI19 PRE19 QBA19 QKW19 QUS19 REO19 ROK19 RYG19 SIC19 SRY19 TBU19 TLQ19 TVM19 UFI19 UPE19 UZA19 VIW19 VSS19 WCO19 WMK19 WWG19 Y65555 JU65555 TQ65555 ADM65555 ANI65555 AXE65555 BHA65555 BQW65555 CAS65555 CKO65555 CUK65555 DEG65555 DOC65555 DXY65555 EHU65555 ERQ65555 FBM65555 FLI65555 FVE65555 GFA65555 GOW65555 GYS65555 HIO65555 HSK65555 ICG65555 IMC65555 IVY65555 JFU65555 JPQ65555 JZM65555 KJI65555 KTE65555 LDA65555 LMW65555 LWS65555 MGO65555 MQK65555 NAG65555 NKC65555 NTY65555 ODU65555 ONQ65555 OXM65555 PHI65555 PRE65555 QBA65555 QKW65555 QUS65555 REO65555 ROK65555 RYG65555 SIC65555 SRY65555 TBU65555 TLQ65555 TVM65555 UFI65555 UPE65555 UZA65555 VIW65555 VSS65555 WCO65555 WMK65555 WWG65555 Y131091 JU131091 TQ131091 ADM131091 ANI131091 AXE131091 BHA131091 BQW131091 CAS131091 CKO131091 CUK131091 DEG131091 DOC131091 DXY131091 EHU131091 ERQ131091 FBM131091 FLI131091 FVE131091 GFA131091 GOW131091 GYS131091 HIO131091 HSK131091 ICG131091 IMC131091 IVY131091 JFU131091 JPQ131091 JZM131091 KJI131091 KTE131091 LDA131091 LMW131091 LWS131091 MGO131091 MQK131091 NAG131091 NKC131091 NTY131091 ODU131091 ONQ131091 OXM131091 PHI131091 PRE131091 QBA131091 QKW131091 QUS131091 REO131091 ROK131091 RYG131091 SIC131091 SRY131091 TBU131091 TLQ131091 TVM131091 UFI131091 UPE131091 UZA131091 VIW131091 VSS131091 WCO131091 WMK131091 WWG131091 Y196627 JU196627 TQ196627 ADM196627 ANI196627 AXE196627 BHA196627 BQW196627 CAS196627 CKO196627 CUK196627 DEG196627 DOC196627 DXY196627 EHU196627 ERQ196627 FBM196627 FLI196627 FVE196627 GFA196627 GOW196627 GYS196627 HIO196627 HSK196627 ICG196627 IMC196627 IVY196627 JFU196627 JPQ196627 JZM196627 KJI196627 KTE196627 LDA196627 LMW196627 LWS196627 MGO196627 MQK196627 NAG196627 NKC196627 NTY196627 ODU196627 ONQ196627 OXM196627 PHI196627 PRE196627 QBA196627 QKW196627 QUS196627 REO196627 ROK196627 RYG196627 SIC196627 SRY196627 TBU196627 TLQ196627 TVM196627 UFI196627 UPE196627 UZA196627 VIW196627 VSS196627 WCO196627 WMK196627 WWG196627 Y262163 JU262163 TQ262163 ADM262163 ANI262163 AXE262163 BHA262163 BQW262163 CAS262163 CKO262163 CUK262163 DEG262163 DOC262163 DXY262163 EHU262163 ERQ262163 FBM262163 FLI262163 FVE262163 GFA262163 GOW262163 GYS262163 HIO262163 HSK262163 ICG262163 IMC262163 IVY262163 JFU262163 JPQ262163 JZM262163 KJI262163 KTE262163 LDA262163 LMW262163 LWS262163 MGO262163 MQK262163 NAG262163 NKC262163 NTY262163 ODU262163 ONQ262163 OXM262163 PHI262163 PRE262163 QBA262163 QKW262163 QUS262163 REO262163 ROK262163 RYG262163 SIC262163 SRY262163 TBU262163 TLQ262163 TVM262163 UFI262163 UPE262163 UZA262163 VIW262163 VSS262163 WCO262163 WMK262163 WWG262163 Y327699 JU327699 TQ327699 ADM327699 ANI327699 AXE327699 BHA327699 BQW327699 CAS327699 CKO327699 CUK327699 DEG327699 DOC327699 DXY327699 EHU327699 ERQ327699 FBM327699 FLI327699 FVE327699 GFA327699 GOW327699 GYS327699 HIO327699 HSK327699 ICG327699 IMC327699 IVY327699 JFU327699 JPQ327699 JZM327699 KJI327699 KTE327699 LDA327699 LMW327699 LWS327699 MGO327699 MQK327699 NAG327699 NKC327699 NTY327699 ODU327699 ONQ327699 OXM327699 PHI327699 PRE327699 QBA327699 QKW327699 QUS327699 REO327699 ROK327699 RYG327699 SIC327699 SRY327699 TBU327699 TLQ327699 TVM327699 UFI327699 UPE327699 UZA327699 VIW327699 VSS327699 WCO327699 WMK327699 WWG327699 Y393235 JU393235 TQ393235 ADM393235 ANI393235 AXE393235 BHA393235 BQW393235 CAS393235 CKO393235 CUK393235 DEG393235 DOC393235 DXY393235 EHU393235 ERQ393235 FBM393235 FLI393235 FVE393235 GFA393235 GOW393235 GYS393235 HIO393235 HSK393235 ICG393235 IMC393235 IVY393235 JFU393235 JPQ393235 JZM393235 KJI393235 KTE393235 LDA393235 LMW393235 LWS393235 MGO393235 MQK393235 NAG393235 NKC393235 NTY393235 ODU393235 ONQ393235 OXM393235 PHI393235 PRE393235 QBA393235 QKW393235 QUS393235 REO393235 ROK393235 RYG393235 SIC393235 SRY393235 TBU393235 TLQ393235 TVM393235 UFI393235 UPE393235 UZA393235 VIW393235 VSS393235 WCO393235 WMK393235 WWG393235 Y458771 JU458771 TQ458771 ADM458771 ANI458771 AXE458771 BHA458771 BQW458771 CAS458771 CKO458771 CUK458771 DEG458771 DOC458771 DXY458771 EHU458771 ERQ458771 FBM458771 FLI458771 FVE458771 GFA458771 GOW458771 GYS458771 HIO458771 HSK458771 ICG458771 IMC458771 IVY458771 JFU458771 JPQ458771 JZM458771 KJI458771 KTE458771 LDA458771 LMW458771 LWS458771 MGO458771 MQK458771 NAG458771 NKC458771 NTY458771 ODU458771 ONQ458771 OXM458771 PHI458771 PRE458771 QBA458771 QKW458771 QUS458771 REO458771 ROK458771 RYG458771 SIC458771 SRY458771 TBU458771 TLQ458771 TVM458771 UFI458771 UPE458771 UZA458771 VIW458771 VSS458771 WCO458771 WMK458771 WWG458771 Y524307 JU524307 TQ524307 ADM524307 ANI524307 AXE524307 BHA524307 BQW524307 CAS524307 CKO524307 CUK524307 DEG524307 DOC524307 DXY524307 EHU524307 ERQ524307 FBM524307 FLI524307 FVE524307 GFA524307 GOW524307 GYS524307 HIO524307 HSK524307 ICG524307 IMC524307 IVY524307 JFU524307 JPQ524307 JZM524307 KJI524307 KTE524307 LDA524307 LMW524307 LWS524307 MGO524307 MQK524307 NAG524307 NKC524307 NTY524307 ODU524307 ONQ524307 OXM524307 PHI524307 PRE524307 QBA524307 QKW524307 QUS524307 REO524307 ROK524307 RYG524307 SIC524307 SRY524307 TBU524307 TLQ524307 TVM524307 UFI524307 UPE524307 UZA524307 VIW524307 VSS524307 WCO524307 WMK524307 WWG524307 Y589843 JU589843 TQ589843 ADM589843 ANI589843 AXE589843 BHA589843 BQW589843 CAS589843 CKO589843 CUK589843 DEG589843 DOC589843 DXY589843 EHU589843 ERQ589843 FBM589843 FLI589843 FVE589843 GFA589843 GOW589843 GYS589843 HIO589843 HSK589843 ICG589843 IMC589843 IVY589843 JFU589843 JPQ589843 JZM589843 KJI589843 KTE589843 LDA589843 LMW589843 LWS589843 MGO589843 MQK589843 NAG589843 NKC589843 NTY589843 ODU589843 ONQ589843 OXM589843 PHI589843 PRE589843 QBA589843 QKW589843 QUS589843 REO589843 ROK589843 RYG589843 SIC589843 SRY589843 TBU589843 TLQ589843 TVM589843 UFI589843 UPE589843 UZA589843 VIW589843 VSS589843 WCO589843 WMK589843 WWG589843 Y655379 JU655379 TQ655379 ADM655379 ANI655379 AXE655379 BHA655379 BQW655379 CAS655379 CKO655379 CUK655379 DEG655379 DOC655379 DXY655379 EHU655379 ERQ655379 FBM655379 FLI655379 FVE655379 GFA655379 GOW655379 GYS655379 HIO655379 HSK655379 ICG655379 IMC655379 IVY655379 JFU655379 JPQ655379 JZM655379 KJI655379 KTE655379 LDA655379 LMW655379 LWS655379 MGO655379 MQK655379 NAG655379 NKC655379 NTY655379 ODU655379 ONQ655379 OXM655379 PHI655379 PRE655379 QBA655379 QKW655379 QUS655379 REO655379 ROK655379 RYG655379 SIC655379 SRY655379 TBU655379 TLQ655379 TVM655379 UFI655379 UPE655379 UZA655379 VIW655379 VSS655379 WCO655379 WMK655379 WWG655379 Y720915 JU720915 TQ720915 ADM720915 ANI720915 AXE720915 BHA720915 BQW720915 CAS720915 CKO720915 CUK720915 DEG720915 DOC720915 DXY720915 EHU720915 ERQ720915 FBM720915 FLI720915 FVE720915 GFA720915 GOW720915 GYS720915 HIO720915 HSK720915 ICG720915 IMC720915 IVY720915 JFU720915 JPQ720915 JZM720915 KJI720915 KTE720915 LDA720915 LMW720915 LWS720915 MGO720915 MQK720915 NAG720915 NKC720915 NTY720915 ODU720915 ONQ720915 OXM720915 PHI720915 PRE720915 QBA720915 QKW720915 QUS720915 REO720915 ROK720915 RYG720915 SIC720915 SRY720915 TBU720915 TLQ720915 TVM720915 UFI720915 UPE720915 UZA720915 VIW720915 VSS720915 WCO720915 WMK720915 WWG720915 Y786451 JU786451 TQ786451 ADM786451 ANI786451 AXE786451 BHA786451 BQW786451 CAS786451 CKO786451 CUK786451 DEG786451 DOC786451 DXY786451 EHU786451 ERQ786451 FBM786451 FLI786451 FVE786451 GFA786451 GOW786451 GYS786451 HIO786451 HSK786451 ICG786451 IMC786451 IVY786451 JFU786451 JPQ786451 JZM786451 KJI786451 KTE786451 LDA786451 LMW786451 LWS786451 MGO786451 MQK786451 NAG786451 NKC786451 NTY786451 ODU786451 ONQ786451 OXM786451 PHI786451 PRE786451 QBA786451 QKW786451 QUS786451 REO786451 ROK786451 RYG786451 SIC786451 SRY786451 TBU786451 TLQ786451 TVM786451 UFI786451 UPE786451 UZA786451 VIW786451 VSS786451 WCO786451 WMK786451 WWG786451 Y851987 JU851987 TQ851987 ADM851987 ANI851987 AXE851987 BHA851987 BQW851987 CAS851987 CKO851987 CUK851987 DEG851987 DOC851987 DXY851987 EHU851987 ERQ851987 FBM851987 FLI851987 FVE851987 GFA851987 GOW851987 GYS851987 HIO851987 HSK851987 ICG851987 IMC851987 IVY851987 JFU851987 JPQ851987 JZM851987 KJI851987 KTE851987 LDA851987 LMW851987 LWS851987 MGO851987 MQK851987 NAG851987 NKC851987 NTY851987 ODU851987 ONQ851987 OXM851987 PHI851987 PRE851987 QBA851987 QKW851987 QUS851987 REO851987 ROK851987 RYG851987 SIC851987 SRY851987 TBU851987 TLQ851987 TVM851987 UFI851987 UPE851987 UZA851987 VIW851987 VSS851987 WCO851987 WMK851987 WWG851987 Y917523 JU917523 TQ917523 ADM917523 ANI917523 AXE917523 BHA917523 BQW917523 CAS917523 CKO917523 CUK917523 DEG917523 DOC917523 DXY917523 EHU917523 ERQ917523 FBM917523 FLI917523 FVE917523 GFA917523 GOW917523 GYS917523 HIO917523 HSK917523 ICG917523 IMC917523 IVY917523 JFU917523 JPQ917523 JZM917523 KJI917523 KTE917523 LDA917523 LMW917523 LWS917523 MGO917523 MQK917523 NAG917523 NKC917523 NTY917523 ODU917523 ONQ917523 OXM917523 PHI917523 PRE917523 QBA917523 QKW917523 QUS917523 REO917523 ROK917523 RYG917523 SIC917523 SRY917523 TBU917523 TLQ917523 TVM917523 UFI917523 UPE917523 UZA917523 VIW917523 VSS917523 WCO917523 WMK917523 WWG917523 Y983059 JU983059 TQ983059 ADM983059 ANI983059 AXE983059 BHA983059 BQW983059 CAS983059 CKO983059 CUK983059 DEG983059 DOC983059 DXY983059 EHU983059 ERQ983059 FBM983059 FLI983059 FVE983059 GFA983059 GOW983059 GYS983059 HIO983059 HSK983059 ICG983059 IMC983059 IVY983059 JFU983059 JPQ983059 JZM983059 KJI983059 KTE983059 LDA983059 LMW983059 LWS983059 MGO983059 MQK983059 NAG983059 NKC983059 NTY983059 ODU983059 ONQ983059 OXM983059 PHI983059 PRE983059 QBA983059 QKW983059 QUS983059 REO983059 ROK983059 RYG983059 SIC983059 SRY983059 TBU983059 TLQ983059 TVM983059 UFI983059 UPE983059 UZA983059 VIW983059 VSS983059 WCO983059 WMK983059 WWG983059 Y23 JU23 TQ23 ADM23 ANI23 AXE23 BHA23 BQW23 CAS23 CKO23 CUK23 DEG23 DOC23 DXY23 EHU23 ERQ23 FBM23 FLI23 FVE23 GFA23 GOW23 GYS23 HIO23 HSK23 ICG23 IMC23 IVY23 JFU23 JPQ23 JZM23 KJI23 KTE23 LDA23 LMW23 LWS23 MGO23 MQK23 NAG23 NKC23 NTY23 ODU23 ONQ23 OXM23 PHI23 PRE23 QBA23 QKW23 QUS23 REO23 ROK23 RYG23 SIC23 SRY23 TBU23 TLQ23 TVM23 UFI23 UPE23 UZA23 VIW23 VSS23 WCO23 WMK23 WWG23 Y65559 JU65559 TQ65559 ADM65559 ANI65559 AXE65559 BHA65559 BQW65559 CAS65559 CKO65559 CUK65559 DEG65559 DOC65559 DXY65559 EHU65559 ERQ65559 FBM65559 FLI65559 FVE65559 GFA65559 GOW65559 GYS65559 HIO65559 HSK65559 ICG65559 IMC65559 IVY65559 JFU65559 JPQ65559 JZM65559 KJI65559 KTE65559 LDA65559 LMW65559 LWS65559 MGO65559 MQK65559 NAG65559 NKC65559 NTY65559 ODU65559 ONQ65559 OXM65559 PHI65559 PRE65559 QBA65559 QKW65559 QUS65559 REO65559 ROK65559 RYG65559 SIC65559 SRY65559 TBU65559 TLQ65559 TVM65559 UFI65559 UPE65559 UZA65559 VIW65559 VSS65559 WCO65559 WMK65559 WWG65559 Y131095 JU131095 TQ131095 ADM131095 ANI131095 AXE131095 BHA131095 BQW131095 CAS131095 CKO131095 CUK131095 DEG131095 DOC131095 DXY131095 EHU131095 ERQ131095 FBM131095 FLI131095 FVE131095 GFA131095 GOW131095 GYS131095 HIO131095 HSK131095 ICG131095 IMC131095 IVY131095 JFU131095 JPQ131095 JZM131095 KJI131095 KTE131095 LDA131095 LMW131095 LWS131095 MGO131095 MQK131095 NAG131095 NKC131095 NTY131095 ODU131095 ONQ131095 OXM131095 PHI131095 PRE131095 QBA131095 QKW131095 QUS131095 REO131095 ROK131095 RYG131095 SIC131095 SRY131095 TBU131095 TLQ131095 TVM131095 UFI131095 UPE131095 UZA131095 VIW131095 VSS131095 WCO131095 WMK131095 WWG131095 Y196631 JU196631 TQ196631 ADM196631 ANI196631 AXE196631 BHA196631 BQW196631 CAS196631 CKO196631 CUK196631 DEG196631 DOC196631 DXY196631 EHU196631 ERQ196631 FBM196631 FLI196631 FVE196631 GFA196631 GOW196631 GYS196631 HIO196631 HSK196631 ICG196631 IMC196631 IVY196631 JFU196631 JPQ196631 JZM196631 KJI196631 KTE196631 LDA196631 LMW196631 LWS196631 MGO196631 MQK196631 NAG196631 NKC196631 NTY196631 ODU196631 ONQ196631 OXM196631 PHI196631 PRE196631 QBA196631 QKW196631 QUS196631 REO196631 ROK196631 RYG196631 SIC196631 SRY196631 TBU196631 TLQ196631 TVM196631 UFI196631 UPE196631 UZA196631 VIW196631 VSS196631 WCO196631 WMK196631 WWG196631 Y262167 JU262167 TQ262167 ADM262167 ANI262167 AXE262167 BHA262167 BQW262167 CAS262167 CKO262167 CUK262167 DEG262167 DOC262167 DXY262167 EHU262167 ERQ262167 FBM262167 FLI262167 FVE262167 GFA262167 GOW262167 GYS262167 HIO262167 HSK262167 ICG262167 IMC262167 IVY262167 JFU262167 JPQ262167 JZM262167 KJI262167 KTE262167 LDA262167 LMW262167 LWS262167 MGO262167 MQK262167 NAG262167 NKC262167 NTY262167 ODU262167 ONQ262167 OXM262167 PHI262167 PRE262167 QBA262167 QKW262167 QUS262167 REO262167 ROK262167 RYG262167 SIC262167 SRY262167 TBU262167 TLQ262167 TVM262167 UFI262167 UPE262167 UZA262167 VIW262167 VSS262167 WCO262167 WMK262167 WWG262167 Y327703 JU327703 TQ327703 ADM327703 ANI327703 AXE327703 BHA327703 BQW327703 CAS327703 CKO327703 CUK327703 DEG327703 DOC327703 DXY327703 EHU327703 ERQ327703 FBM327703 FLI327703 FVE327703 GFA327703 GOW327703 GYS327703 HIO327703 HSK327703 ICG327703 IMC327703 IVY327703 JFU327703 JPQ327703 JZM327703 KJI327703 KTE327703 LDA327703 LMW327703 LWS327703 MGO327703 MQK327703 NAG327703 NKC327703 NTY327703 ODU327703 ONQ327703 OXM327703 PHI327703 PRE327703 QBA327703 QKW327703 QUS327703 REO327703 ROK327703 RYG327703 SIC327703 SRY327703 TBU327703 TLQ327703 TVM327703 UFI327703 UPE327703 UZA327703 VIW327703 VSS327703 WCO327703 WMK327703 WWG327703 Y393239 JU393239 TQ393239 ADM393239 ANI393239 AXE393239 BHA393239 BQW393239 CAS393239 CKO393239 CUK393239 DEG393239 DOC393239 DXY393239 EHU393239 ERQ393239 FBM393239 FLI393239 FVE393239 GFA393239 GOW393239 GYS393239 HIO393239 HSK393239 ICG393239 IMC393239 IVY393239 JFU393239 JPQ393239 JZM393239 KJI393239 KTE393239 LDA393239 LMW393239 LWS393239 MGO393239 MQK393239 NAG393239 NKC393239 NTY393239 ODU393239 ONQ393239 OXM393239 PHI393239 PRE393239 QBA393239 QKW393239 QUS393239 REO393239 ROK393239 RYG393239 SIC393239 SRY393239 TBU393239 TLQ393239 TVM393239 UFI393239 UPE393239 UZA393239 VIW393239 VSS393239 WCO393239 WMK393239 WWG393239 Y458775 JU458775 TQ458775 ADM458775 ANI458775 AXE458775 BHA458775 BQW458775 CAS458775 CKO458775 CUK458775 DEG458775 DOC458775 DXY458775 EHU458775 ERQ458775 FBM458775 FLI458775 FVE458775 GFA458775 GOW458775 GYS458775 HIO458775 HSK458775 ICG458775 IMC458775 IVY458775 JFU458775 JPQ458775 JZM458775 KJI458775 KTE458775 LDA458775 LMW458775 LWS458775 MGO458775 MQK458775 NAG458775 NKC458775 NTY458775 ODU458775 ONQ458775 OXM458775 PHI458775 PRE458775 QBA458775 QKW458775 QUS458775 REO458775 ROK458775 RYG458775 SIC458775 SRY458775 TBU458775 TLQ458775 TVM458775 UFI458775 UPE458775 UZA458775 VIW458775 VSS458775 WCO458775 WMK458775 WWG458775 Y524311 JU524311 TQ524311 ADM524311 ANI524311 AXE524311 BHA524311 BQW524311 CAS524311 CKO524311 CUK524311 DEG524311 DOC524311 DXY524311 EHU524311 ERQ524311 FBM524311 FLI524311 FVE524311 GFA524311 GOW524311 GYS524311 HIO524311 HSK524311 ICG524311 IMC524311 IVY524311 JFU524311 JPQ524311 JZM524311 KJI524311 KTE524311 LDA524311 LMW524311 LWS524311 MGO524311 MQK524311 NAG524311 NKC524311 NTY524311 ODU524311 ONQ524311 OXM524311 PHI524311 PRE524311 QBA524311 QKW524311 QUS524311 REO524311 ROK524311 RYG524311 SIC524311 SRY524311 TBU524311 TLQ524311 TVM524311 UFI524311 UPE524311 UZA524311 VIW524311 VSS524311 WCO524311 WMK524311 WWG524311 Y589847 JU589847 TQ589847 ADM589847 ANI589847 AXE589847 BHA589847 BQW589847 CAS589847 CKO589847 CUK589847 DEG589847 DOC589847 DXY589847 EHU589847 ERQ589847 FBM589847 FLI589847 FVE589847 GFA589847 GOW589847 GYS589847 HIO589847 HSK589847 ICG589847 IMC589847 IVY589847 JFU589847 JPQ589847 JZM589847 KJI589847 KTE589847 LDA589847 LMW589847 LWS589847 MGO589847 MQK589847 NAG589847 NKC589847 NTY589847 ODU589847 ONQ589847 OXM589847 PHI589847 PRE589847 QBA589847 QKW589847 QUS589847 REO589847 ROK589847 RYG589847 SIC589847 SRY589847 TBU589847 TLQ589847 TVM589847 UFI589847 UPE589847 UZA589847 VIW589847 VSS589847 WCO589847 WMK589847 WWG589847 Y655383 JU655383 TQ655383 ADM655383 ANI655383 AXE655383 BHA655383 BQW655383 CAS655383 CKO655383 CUK655383 DEG655383 DOC655383 DXY655383 EHU655383 ERQ655383 FBM655383 FLI655383 FVE655383 GFA655383 GOW655383 GYS655383 HIO655383 HSK655383 ICG655383 IMC655383 IVY655383 JFU655383 JPQ655383 JZM655383 KJI655383 KTE655383 LDA655383 LMW655383 LWS655383 MGO655383 MQK655383 NAG655383 NKC655383 NTY655383 ODU655383 ONQ655383 OXM655383 PHI655383 PRE655383 QBA655383 QKW655383 QUS655383 REO655383 ROK655383 RYG655383 SIC655383 SRY655383 TBU655383 TLQ655383 TVM655383 UFI655383 UPE655383 UZA655383 VIW655383 VSS655383 WCO655383 WMK655383 WWG655383 Y720919 JU720919 TQ720919 ADM720919 ANI720919 AXE720919 BHA720919 BQW720919 CAS720919 CKO720919 CUK720919 DEG720919 DOC720919 DXY720919 EHU720919 ERQ720919 FBM720919 FLI720919 FVE720919 GFA720919 GOW720919 GYS720919 HIO720919 HSK720919 ICG720919 IMC720919 IVY720919 JFU720919 JPQ720919 JZM720919 KJI720919 KTE720919 LDA720919 LMW720919 LWS720919 MGO720919 MQK720919 NAG720919 NKC720919 NTY720919 ODU720919 ONQ720919 OXM720919 PHI720919 PRE720919 QBA720919 QKW720919 QUS720919 REO720919 ROK720919 RYG720919 SIC720919 SRY720919 TBU720919 TLQ720919 TVM720919 UFI720919 UPE720919 UZA720919 VIW720919 VSS720919 WCO720919 WMK720919 WWG720919 Y786455 JU786455 TQ786455 ADM786455 ANI786455 AXE786455 BHA786455 BQW786455 CAS786455 CKO786455 CUK786455 DEG786455 DOC786455 DXY786455 EHU786455 ERQ786455 FBM786455 FLI786455 FVE786455 GFA786455 GOW786455 GYS786455 HIO786455 HSK786455 ICG786455 IMC786455 IVY786455 JFU786455 JPQ786455 JZM786455 KJI786455 KTE786455 LDA786455 LMW786455 LWS786455 MGO786455 MQK786455 NAG786455 NKC786455 NTY786455 ODU786455 ONQ786455 OXM786455 PHI786455 PRE786455 QBA786455 QKW786455 QUS786455 REO786455 ROK786455 RYG786455 SIC786455 SRY786455 TBU786455 TLQ786455 TVM786455 UFI786455 UPE786455 UZA786455 VIW786455 VSS786455 WCO786455 WMK786455 WWG786455 Y851991 JU851991 TQ851991 ADM851991 ANI851991 AXE851991 BHA851991 BQW851991 CAS851991 CKO851991 CUK851991 DEG851991 DOC851991 DXY851991 EHU851991 ERQ851991 FBM851991 FLI851991 FVE851991 GFA851991 GOW851991 GYS851991 HIO851991 HSK851991 ICG851991 IMC851991 IVY851991 JFU851991 JPQ851991 JZM851991 KJI851991 KTE851991 LDA851991 LMW851991 LWS851991 MGO851991 MQK851991 NAG851991 NKC851991 NTY851991 ODU851991 ONQ851991 OXM851991 PHI851991 PRE851991 QBA851991 QKW851991 QUS851991 REO851991 ROK851991 RYG851991 SIC851991 SRY851991 TBU851991 TLQ851991 TVM851991 UFI851991 UPE851991 UZA851991 VIW851991 VSS851991 WCO851991 WMK851991 WWG851991 Y917527 JU917527 TQ917527 ADM917527 ANI917527 AXE917527 BHA917527 BQW917527 CAS917527 CKO917527 CUK917527 DEG917527 DOC917527 DXY917527 EHU917527 ERQ917527 FBM917527 FLI917527 FVE917527 GFA917527 GOW917527 GYS917527 HIO917527 HSK917527 ICG917527 IMC917527 IVY917527 JFU917527 JPQ917527 JZM917527 KJI917527 KTE917527 LDA917527 LMW917527 LWS917527 MGO917527 MQK917527 NAG917527 NKC917527 NTY917527 ODU917527 ONQ917527 OXM917527 PHI917527 PRE917527 QBA917527 QKW917527 QUS917527 REO917527 ROK917527 RYG917527 SIC917527 SRY917527 TBU917527 TLQ917527 TVM917527 UFI917527 UPE917527 UZA917527 VIW917527 VSS917527 WCO917527 WMK917527 WWG917527 Y983063 JU983063 TQ983063 ADM983063 ANI983063 AXE983063 BHA983063 BQW983063 CAS983063 CKO983063 CUK983063 DEG983063 DOC983063 DXY983063 EHU983063 ERQ983063 FBM983063 FLI983063 FVE983063 GFA983063 GOW983063 GYS983063 HIO983063 HSK983063 ICG983063 IMC983063 IVY983063 JFU983063 JPQ983063 JZM983063 KJI983063 KTE983063 LDA983063 LMW983063 LWS983063 MGO983063 MQK983063 NAG983063 NKC983063 NTY983063 ODU983063 ONQ983063 OXM983063 PHI983063 PRE983063 QBA983063 QKW983063 QUS983063 REO983063 ROK983063 RYG983063 SIC983063 SRY983063 TBU983063 TLQ983063 TVM983063 UFI983063 UPE983063 UZA983063 VIW983063 VSS983063 WCO983063 WMK983063 WWG983063 Y27 JU27 TQ27 ADM27 ANI27 AXE27 BHA27 BQW27 CAS27 CKO27 CUK27 DEG27 DOC27 DXY27 EHU27 ERQ27 FBM27 FLI27 FVE27 GFA27 GOW27 GYS27 HIO27 HSK27 ICG27 IMC27 IVY27 JFU27 JPQ27 JZM27 KJI27 KTE27 LDA27 LMW27 LWS27 MGO27 MQK27 NAG27 NKC27 NTY27 ODU27 ONQ27 OXM27 PHI27 PRE27 QBA27 QKW27 QUS27 REO27 ROK27 RYG27 SIC27 SRY27 TBU27 TLQ27 TVM27 UFI27 UPE27 UZA27 VIW27 VSS27 WCO27 WMK27 WWG27 Y65563 JU65563 TQ65563 ADM65563 ANI65563 AXE65563 BHA65563 BQW65563 CAS65563 CKO65563 CUK65563 DEG65563 DOC65563 DXY65563 EHU65563 ERQ65563 FBM65563 FLI65563 FVE65563 GFA65563 GOW65563 GYS65563 HIO65563 HSK65563 ICG65563 IMC65563 IVY65563 JFU65563 JPQ65563 JZM65563 KJI65563 KTE65563 LDA65563 LMW65563 LWS65563 MGO65563 MQK65563 NAG65563 NKC65563 NTY65563 ODU65563 ONQ65563 OXM65563 PHI65563 PRE65563 QBA65563 QKW65563 QUS65563 REO65563 ROK65563 RYG65563 SIC65563 SRY65563 TBU65563 TLQ65563 TVM65563 UFI65563 UPE65563 UZA65563 VIW65563 VSS65563 WCO65563 WMK65563 WWG65563 Y131099 JU131099 TQ131099 ADM131099 ANI131099 AXE131099 BHA131099 BQW131099 CAS131099 CKO131099 CUK131099 DEG131099 DOC131099 DXY131099 EHU131099 ERQ131099 FBM131099 FLI131099 FVE131099 GFA131099 GOW131099 GYS131099 HIO131099 HSK131099 ICG131099 IMC131099 IVY131099 JFU131099 JPQ131099 JZM131099 KJI131099 KTE131099 LDA131099 LMW131099 LWS131099 MGO131099 MQK131099 NAG131099 NKC131099 NTY131099 ODU131099 ONQ131099 OXM131099 PHI131099 PRE131099 QBA131099 QKW131099 QUS131099 REO131099 ROK131099 RYG131099 SIC131099 SRY131099 TBU131099 TLQ131099 TVM131099 UFI131099 UPE131099 UZA131099 VIW131099 VSS131099 WCO131099 WMK131099 WWG131099 Y196635 JU196635 TQ196635 ADM196635 ANI196635 AXE196635 BHA196635 BQW196635 CAS196635 CKO196635 CUK196635 DEG196635 DOC196635 DXY196635 EHU196635 ERQ196635 FBM196635 FLI196635 FVE196635 GFA196635 GOW196635 GYS196635 HIO196635 HSK196635 ICG196635 IMC196635 IVY196635 JFU196635 JPQ196635 JZM196635 KJI196635 KTE196635 LDA196635 LMW196635 LWS196635 MGO196635 MQK196635 NAG196635 NKC196635 NTY196635 ODU196635 ONQ196635 OXM196635 PHI196635 PRE196635 QBA196635 QKW196635 QUS196635 REO196635 ROK196635 RYG196635 SIC196635 SRY196635 TBU196635 TLQ196635 TVM196635 UFI196635 UPE196635 UZA196635 VIW196635 VSS196635 WCO196635 WMK196635 WWG196635 Y262171 JU262171 TQ262171 ADM262171 ANI262171 AXE262171 BHA262171 BQW262171 CAS262171 CKO262171 CUK262171 DEG262171 DOC262171 DXY262171 EHU262171 ERQ262171 FBM262171 FLI262171 FVE262171 GFA262171 GOW262171 GYS262171 HIO262171 HSK262171 ICG262171 IMC262171 IVY262171 JFU262171 JPQ262171 JZM262171 KJI262171 KTE262171 LDA262171 LMW262171 LWS262171 MGO262171 MQK262171 NAG262171 NKC262171 NTY262171 ODU262171 ONQ262171 OXM262171 PHI262171 PRE262171 QBA262171 QKW262171 QUS262171 REO262171 ROK262171 RYG262171 SIC262171 SRY262171 TBU262171 TLQ262171 TVM262171 UFI262171 UPE262171 UZA262171 VIW262171 VSS262171 WCO262171 WMK262171 WWG262171 Y327707 JU327707 TQ327707 ADM327707 ANI327707 AXE327707 BHA327707 BQW327707 CAS327707 CKO327707 CUK327707 DEG327707 DOC327707 DXY327707 EHU327707 ERQ327707 FBM327707 FLI327707 FVE327707 GFA327707 GOW327707 GYS327707 HIO327707 HSK327707 ICG327707 IMC327707 IVY327707 JFU327707 JPQ327707 JZM327707 KJI327707 KTE327707 LDA327707 LMW327707 LWS327707 MGO327707 MQK327707 NAG327707 NKC327707 NTY327707 ODU327707 ONQ327707 OXM327707 PHI327707 PRE327707 QBA327707 QKW327707 QUS327707 REO327707 ROK327707 RYG327707 SIC327707 SRY327707 TBU327707 TLQ327707 TVM327707 UFI327707 UPE327707 UZA327707 VIW327707 VSS327707 WCO327707 WMK327707 WWG327707 Y393243 JU393243 TQ393243 ADM393243 ANI393243 AXE393243 BHA393243 BQW393243 CAS393243 CKO393243 CUK393243 DEG393243 DOC393243 DXY393243 EHU393243 ERQ393243 FBM393243 FLI393243 FVE393243 GFA393243 GOW393243 GYS393243 HIO393243 HSK393243 ICG393243 IMC393243 IVY393243 JFU393243 JPQ393243 JZM393243 KJI393243 KTE393243 LDA393243 LMW393243 LWS393243 MGO393243 MQK393243 NAG393243 NKC393243 NTY393243 ODU393243 ONQ393243 OXM393243 PHI393243 PRE393243 QBA393243 QKW393243 QUS393243 REO393243 ROK393243 RYG393243 SIC393243 SRY393243 TBU393243 TLQ393243 TVM393243 UFI393243 UPE393243 UZA393243 VIW393243 VSS393243 WCO393243 WMK393243 WWG393243 Y458779 JU458779 TQ458779 ADM458779 ANI458779 AXE458779 BHA458779 BQW458779 CAS458779 CKO458779 CUK458779 DEG458779 DOC458779 DXY458779 EHU458779 ERQ458779 FBM458779 FLI458779 FVE458779 GFA458779 GOW458779 GYS458779 HIO458779 HSK458779 ICG458779 IMC458779 IVY458779 JFU458779 JPQ458779 JZM458779 KJI458779 KTE458779 LDA458779 LMW458779 LWS458779 MGO458779 MQK458779 NAG458779 NKC458779 NTY458779 ODU458779 ONQ458779 OXM458779 PHI458779 PRE458779 QBA458779 QKW458779 QUS458779 REO458779 ROK458779 RYG458779 SIC458779 SRY458779 TBU458779 TLQ458779 TVM458779 UFI458779 UPE458779 UZA458779 VIW458779 VSS458779 WCO458779 WMK458779 WWG458779 Y524315 JU524315 TQ524315 ADM524315 ANI524315 AXE524315 BHA524315 BQW524315 CAS524315 CKO524315 CUK524315 DEG524315 DOC524315 DXY524315 EHU524315 ERQ524315 FBM524315 FLI524315 FVE524315 GFA524315 GOW524315 GYS524315 HIO524315 HSK524315 ICG524315 IMC524315 IVY524315 JFU524315 JPQ524315 JZM524315 KJI524315 KTE524315 LDA524315 LMW524315 LWS524315 MGO524315 MQK524315 NAG524315 NKC524315 NTY524315 ODU524315 ONQ524315 OXM524315 PHI524315 PRE524315 QBA524315 QKW524315 QUS524315 REO524315 ROK524315 RYG524315 SIC524315 SRY524315 TBU524315 TLQ524315 TVM524315 UFI524315 UPE524315 UZA524315 VIW524315 VSS524315 WCO524315 WMK524315 WWG524315 Y589851 JU589851 TQ589851 ADM589851 ANI589851 AXE589851 BHA589851 BQW589851 CAS589851 CKO589851 CUK589851 DEG589851 DOC589851 DXY589851 EHU589851 ERQ589851 FBM589851 FLI589851 FVE589851 GFA589851 GOW589851 GYS589851 HIO589851 HSK589851 ICG589851 IMC589851 IVY589851 JFU589851 JPQ589851 JZM589851 KJI589851 KTE589851 LDA589851 LMW589851 LWS589851 MGO589851 MQK589851 NAG589851 NKC589851 NTY589851 ODU589851 ONQ589851 OXM589851 PHI589851 PRE589851 QBA589851 QKW589851 QUS589851 REO589851 ROK589851 RYG589851 SIC589851 SRY589851 TBU589851 TLQ589851 TVM589851 UFI589851 UPE589851 UZA589851 VIW589851 VSS589851 WCO589851 WMK589851 WWG589851 Y655387 JU655387 TQ655387 ADM655387 ANI655387 AXE655387 BHA655387 BQW655387 CAS655387 CKO655387 CUK655387 DEG655387 DOC655387 DXY655387 EHU655387 ERQ655387 FBM655387 FLI655387 FVE655387 GFA655387 GOW655387 GYS655387 HIO655387 HSK655387 ICG655387 IMC655387 IVY655387 JFU655387 JPQ655387 JZM655387 KJI655387 KTE655387 LDA655387 LMW655387 LWS655387 MGO655387 MQK655387 NAG655387 NKC655387 NTY655387 ODU655387 ONQ655387 OXM655387 PHI655387 PRE655387 QBA655387 QKW655387 QUS655387 REO655387 ROK655387 RYG655387 SIC655387 SRY655387 TBU655387 TLQ655387 TVM655387 UFI655387 UPE655387 UZA655387 VIW655387 VSS655387 WCO655387 WMK655387 WWG655387 Y720923 JU720923 TQ720923 ADM720923 ANI720923 AXE720923 BHA720923 BQW720923 CAS720923 CKO720923 CUK720923 DEG720923 DOC720923 DXY720923 EHU720923 ERQ720923 FBM720923 FLI720923 FVE720923 GFA720923 GOW720923 GYS720923 HIO720923 HSK720923 ICG720923 IMC720923 IVY720923 JFU720923 JPQ720923 JZM720923 KJI720923 KTE720923 LDA720923 LMW720923 LWS720923 MGO720923 MQK720923 NAG720923 NKC720923 NTY720923 ODU720923 ONQ720923 OXM720923 PHI720923 PRE720923 QBA720923 QKW720923 QUS720923 REO720923 ROK720923 RYG720923 SIC720923 SRY720923 TBU720923 TLQ720923 TVM720923 UFI720923 UPE720923 UZA720923 VIW720923 VSS720923 WCO720923 WMK720923 WWG720923 Y786459 JU786459 TQ786459 ADM786459 ANI786459 AXE786459 BHA786459 BQW786459 CAS786459 CKO786459 CUK786459 DEG786459 DOC786459 DXY786459 EHU786459 ERQ786459 FBM786459 FLI786459 FVE786459 GFA786459 GOW786459 GYS786459 HIO786459 HSK786459 ICG786459 IMC786459 IVY786459 JFU786459 JPQ786459 JZM786459 KJI786459 KTE786459 LDA786459 LMW786459 LWS786459 MGO786459 MQK786459 NAG786459 NKC786459 NTY786459 ODU786459 ONQ786459 OXM786459 PHI786459 PRE786459 QBA786459 QKW786459 QUS786459 REO786459 ROK786459 RYG786459 SIC786459 SRY786459 TBU786459 TLQ786459 TVM786459 UFI786459 UPE786459 UZA786459 VIW786459 VSS786459 WCO786459 WMK786459 WWG786459 Y851995 JU851995 TQ851995 ADM851995 ANI851995 AXE851995 BHA851995 BQW851995 CAS851995 CKO851995 CUK851995 DEG851995 DOC851995 DXY851995 EHU851995 ERQ851995 FBM851995 FLI851995 FVE851995 GFA851995 GOW851995 GYS851995 HIO851995 HSK851995 ICG851995 IMC851995 IVY851995 JFU851995 JPQ851995 JZM851995 KJI851995 KTE851995 LDA851995 LMW851995 LWS851995 MGO851995 MQK851995 NAG851995 NKC851995 NTY851995 ODU851995 ONQ851995 OXM851995 PHI851995 PRE851995 QBA851995 QKW851995 QUS851995 REO851995 ROK851995 RYG851995 SIC851995 SRY851995 TBU851995 TLQ851995 TVM851995 UFI851995 UPE851995 UZA851995 VIW851995 VSS851995 WCO851995 WMK851995 WWG851995 Y917531 JU917531 TQ917531 ADM917531 ANI917531 AXE917531 BHA917531 BQW917531 CAS917531 CKO917531 CUK917531 DEG917531 DOC917531 DXY917531 EHU917531 ERQ917531 FBM917531 FLI917531 FVE917531 GFA917531 GOW917531 GYS917531 HIO917531 HSK917531 ICG917531 IMC917531 IVY917531 JFU917531 JPQ917531 JZM917531 KJI917531 KTE917531 LDA917531 LMW917531 LWS917531 MGO917531 MQK917531 NAG917531 NKC917531 NTY917531 ODU917531 ONQ917531 OXM917531 PHI917531 PRE917531 QBA917531 QKW917531 QUS917531 REO917531 ROK917531 RYG917531 SIC917531 SRY917531 TBU917531 TLQ917531 TVM917531 UFI917531 UPE917531 UZA917531 VIW917531 VSS917531 WCO917531 WMK917531 WWG917531 Y983067 JU983067 TQ983067 ADM983067 ANI983067 AXE983067 BHA983067 BQW983067 CAS983067 CKO983067 CUK983067 DEG983067 DOC983067 DXY983067 EHU983067 ERQ983067 FBM983067 FLI983067 FVE983067 GFA983067 GOW983067 GYS983067 HIO983067 HSK983067 ICG983067 IMC983067 IVY983067 JFU983067 JPQ983067 JZM983067 KJI983067 KTE983067 LDA983067 LMW983067 LWS983067 MGO983067 MQK983067 NAG983067 NKC983067 NTY983067 ODU983067 ONQ983067 OXM983067 PHI983067 PRE983067 QBA983067 QKW983067 QUS983067 REO983067 ROK983067 RYG983067 SIC983067 SRY983067 TBU983067 TLQ983067 TVM983067 UFI983067 UPE983067 UZA983067 VIW983067 VSS983067 WCO983067 WMK983067 WWG983067" xr:uid="{7B0EBB20-2641-43F6-9F27-4B3C674ACC16}">
      <formula1>$BH$2:$BH$4</formula1>
    </dataValidation>
  </dataValidations>
  <hyperlinks>
    <hyperlink ref="B31:Z31" r:id="rId1" display="Distribuion and Contribuion Detailed Information ( will use to calculate your Basis in the business)" xr:uid="{370659B6-0A00-425E-AA4E-B131C2562D27}"/>
  </hyperlinks>
  <pageMargins left="0.25" right="0.25" top="0.75" bottom="0.75" header="0.3" footer="0.3"/>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A4042-C919-4702-87F2-C2B4FEFAC8B4}">
  <sheetPr>
    <tabColor rgb="FF00B050"/>
  </sheetPr>
  <dimension ref="A1:GV518"/>
  <sheetViews>
    <sheetView showGridLines="0" showRowColHeaders="0" tabSelected="1" topLeftCell="A37" zoomScale="136" zoomScaleNormal="136" workbookViewId="0">
      <selection activeCell="AU67" sqref="AU67"/>
    </sheetView>
  </sheetViews>
  <sheetFormatPr defaultRowHeight="12.75" x14ac:dyDescent="0.2"/>
  <cols>
    <col min="1" max="1" width="3.5703125" style="104" customWidth="1"/>
    <col min="2" max="2" width="3.140625" style="104" customWidth="1"/>
    <col min="3" max="3" width="12.7109375" style="104" customWidth="1"/>
    <col min="4" max="6" width="3.140625" style="104" customWidth="1"/>
    <col min="7" max="8" width="2" style="104" customWidth="1"/>
    <col min="9" max="9" width="1.28515625" style="104" customWidth="1"/>
    <col min="10" max="11" width="3.140625" style="104" customWidth="1"/>
    <col min="12" max="12" width="7.140625" style="104" customWidth="1"/>
    <col min="13" max="13" width="1.7109375" style="104" customWidth="1"/>
    <col min="14" max="22" width="3.140625" style="104" customWidth="1"/>
    <col min="23" max="23" width="4.42578125" style="104" customWidth="1"/>
    <col min="24" max="24" width="3.140625" style="104" customWidth="1"/>
    <col min="25" max="25" width="5.42578125" style="104" customWidth="1"/>
    <col min="26" max="26" width="5.28515625" style="104" customWidth="1"/>
    <col min="27" max="27" width="3.140625" style="104" customWidth="1"/>
    <col min="28" max="28" width="1" style="104" customWidth="1"/>
    <col min="29" max="29" width="3.140625" style="64" customWidth="1"/>
    <col min="30" max="30" width="5.7109375" style="64" hidden="1" customWidth="1"/>
    <col min="31" max="31" width="10.140625" style="64" hidden="1" customWidth="1"/>
    <col min="32" max="32" width="3.140625" style="64" hidden="1" customWidth="1"/>
    <col min="33" max="48" width="3.140625" style="64" customWidth="1"/>
    <col min="49" max="58" width="3.140625" style="64" hidden="1" customWidth="1"/>
    <col min="59" max="59" width="5.28515625" style="64" hidden="1" customWidth="1"/>
    <col min="60" max="66" width="3.140625" style="64" hidden="1" customWidth="1"/>
    <col min="67" max="70" width="9.140625" style="64" hidden="1" customWidth="1"/>
    <col min="71" max="72" width="9.140625" style="60"/>
    <col min="73" max="73" width="9.140625" style="78"/>
    <col min="74" max="79" width="0" style="78" hidden="1" customWidth="1"/>
    <col min="80" max="80" width="9.140625" style="106" hidden="1" customWidth="1"/>
    <col min="81" max="81" width="9.140625" style="106" customWidth="1"/>
    <col min="82" max="84" width="9.140625" style="106"/>
    <col min="85" max="85" width="11.7109375" style="106" bestFit="1" customWidth="1"/>
    <col min="86" max="89" width="9.140625" style="106"/>
    <col min="90" max="196" width="9.140625" style="107"/>
    <col min="197" max="204" width="9.140625" style="108"/>
    <col min="205" max="16384" width="9.140625" style="104"/>
  </cols>
  <sheetData>
    <row r="1" spans="1:204" ht="10.5" customHeight="1" thickTop="1" x14ac:dyDescent="0.35">
      <c r="A1" s="60"/>
      <c r="B1" s="61"/>
      <c r="C1" s="105"/>
      <c r="D1" s="418" t="s">
        <v>113</v>
      </c>
      <c r="E1" s="418"/>
      <c r="F1" s="418"/>
      <c r="G1" s="418"/>
      <c r="H1" s="418"/>
      <c r="I1" s="418"/>
      <c r="J1" s="418"/>
      <c r="K1" s="418"/>
      <c r="L1" s="418"/>
      <c r="M1" s="418"/>
      <c r="N1" s="418"/>
      <c r="O1" s="418"/>
      <c r="P1" s="418"/>
      <c r="Q1" s="418"/>
      <c r="R1" s="418"/>
      <c r="S1" s="418"/>
      <c r="T1" s="418"/>
      <c r="U1" s="420">
        <v>2023</v>
      </c>
      <c r="V1" s="421"/>
      <c r="W1" s="421"/>
      <c r="X1" s="421"/>
      <c r="Y1" s="421"/>
      <c r="Z1" s="62"/>
      <c r="AA1" s="62"/>
      <c r="AB1" s="63"/>
      <c r="BS1" s="64"/>
      <c r="BT1" s="64"/>
      <c r="BU1" s="106"/>
      <c r="BV1" s="106"/>
      <c r="BW1" s="106"/>
      <c r="BX1" s="106"/>
      <c r="BY1" s="106"/>
      <c r="BZ1" s="106"/>
      <c r="CA1" s="106"/>
    </row>
    <row r="2" spans="1:204" ht="20.25" customHeight="1" x14ac:dyDescent="0.35">
      <c r="A2" s="60"/>
      <c r="B2" s="109"/>
      <c r="C2" s="110"/>
      <c r="D2" s="419"/>
      <c r="E2" s="419"/>
      <c r="F2" s="419"/>
      <c r="G2" s="419"/>
      <c r="H2" s="419"/>
      <c r="I2" s="419"/>
      <c r="J2" s="419"/>
      <c r="K2" s="419"/>
      <c r="L2" s="419"/>
      <c r="M2" s="419"/>
      <c r="N2" s="419"/>
      <c r="O2" s="419"/>
      <c r="P2" s="419"/>
      <c r="Q2" s="419"/>
      <c r="R2" s="419"/>
      <c r="S2" s="419"/>
      <c r="T2" s="419"/>
      <c r="U2" s="422"/>
      <c r="V2" s="422"/>
      <c r="W2" s="422"/>
      <c r="X2" s="422"/>
      <c r="Y2" s="422"/>
      <c r="Z2"/>
      <c r="AA2" s="65"/>
      <c r="AB2" s="66"/>
      <c r="AH2" s="111"/>
      <c r="AI2" s="111"/>
      <c r="AJ2" s="111"/>
      <c r="AK2" s="111"/>
      <c r="AL2" s="111"/>
      <c r="AM2" s="111"/>
      <c r="AN2" s="111"/>
      <c r="AO2" s="111"/>
      <c r="AP2" s="111"/>
      <c r="AQ2" s="111"/>
      <c r="AR2" s="111"/>
      <c r="AS2" s="111"/>
      <c r="AT2" s="111"/>
      <c r="AU2" s="111"/>
      <c r="BL2" s="68" t="s">
        <v>114</v>
      </c>
      <c r="BS2" s="64"/>
      <c r="BT2" s="64"/>
      <c r="BU2" s="106"/>
      <c r="BV2" s="106"/>
      <c r="BW2" s="106"/>
      <c r="BX2" s="106"/>
      <c r="BY2" s="106"/>
      <c r="BZ2" s="106"/>
      <c r="CA2" s="106"/>
    </row>
    <row r="3" spans="1:204" ht="20.25" customHeight="1" x14ac:dyDescent="0.35">
      <c r="A3" s="60"/>
      <c r="B3" s="112"/>
      <c r="C3" s="113"/>
      <c r="D3" s="423" t="s">
        <v>115</v>
      </c>
      <c r="E3" s="424"/>
      <c r="F3" s="424"/>
      <c r="G3" s="424"/>
      <c r="H3" s="424"/>
      <c r="I3" s="424"/>
      <c r="J3" s="424"/>
      <c r="K3" s="424"/>
      <c r="L3" s="424"/>
      <c r="M3" s="424"/>
      <c r="N3" s="424"/>
      <c r="O3" s="424"/>
      <c r="P3" s="424"/>
      <c r="Q3" s="424"/>
      <c r="R3" s="424"/>
      <c r="S3" s="424"/>
      <c r="T3" s="424"/>
      <c r="U3" s="422"/>
      <c r="V3" s="422"/>
      <c r="W3" s="422"/>
      <c r="X3" s="422"/>
      <c r="Y3" s="422"/>
      <c r="Z3" s="69"/>
      <c r="AA3" s="69"/>
      <c r="AB3" s="70"/>
      <c r="AH3" s="111"/>
      <c r="AI3" s="111"/>
      <c r="AJ3" s="111"/>
      <c r="AK3" s="111"/>
      <c r="AL3" s="111"/>
      <c r="AM3" s="111"/>
      <c r="AN3" s="111"/>
      <c r="AO3" s="111"/>
      <c r="AP3" s="111"/>
      <c r="AQ3" s="111"/>
      <c r="AR3" s="111"/>
      <c r="AS3" s="111"/>
      <c r="AT3" s="111"/>
      <c r="AU3" s="111"/>
      <c r="AY3" s="68" t="s">
        <v>70</v>
      </c>
      <c r="BL3" s="68" t="s">
        <v>116</v>
      </c>
      <c r="BS3" s="64"/>
      <c r="BT3" s="64"/>
      <c r="BU3" s="106"/>
      <c r="BV3" s="106"/>
      <c r="BW3" s="106"/>
      <c r="BX3" s="106"/>
      <c r="BY3" s="106"/>
      <c r="BZ3" s="106"/>
      <c r="CA3" s="106"/>
    </row>
    <row r="4" spans="1:204" ht="4.5" customHeight="1" x14ac:dyDescent="0.2">
      <c r="A4" s="60"/>
      <c r="B4" s="71"/>
      <c r="C4" s="72"/>
      <c r="D4" s="72"/>
      <c r="E4" s="72"/>
      <c r="F4" s="72"/>
      <c r="G4" s="72"/>
      <c r="H4" s="72"/>
      <c r="I4" s="72"/>
      <c r="J4" s="72"/>
      <c r="K4" s="72"/>
      <c r="L4" s="72"/>
      <c r="M4" s="72"/>
      <c r="N4" s="72"/>
      <c r="O4" s="72"/>
      <c r="P4" s="72"/>
      <c r="Q4" s="72"/>
      <c r="R4" s="72"/>
      <c r="S4" s="72"/>
      <c r="T4" s="72"/>
      <c r="U4" s="72"/>
      <c r="V4" s="72"/>
      <c r="W4" s="72"/>
      <c r="X4" s="72"/>
      <c r="Y4" s="72"/>
      <c r="Z4" s="72"/>
      <c r="AA4" s="72"/>
      <c r="AB4" s="73"/>
      <c r="AY4" s="68" t="s">
        <v>72</v>
      </c>
      <c r="BL4" s="68" t="s">
        <v>117</v>
      </c>
      <c r="BS4" s="64"/>
      <c r="BT4" s="64"/>
      <c r="BU4" s="106"/>
      <c r="BV4" s="106"/>
      <c r="BW4" s="106"/>
      <c r="BX4" s="106"/>
      <c r="BY4" s="106"/>
      <c r="BZ4" s="106"/>
      <c r="CA4" s="106"/>
    </row>
    <row r="5" spans="1:204" ht="16.5" customHeight="1" x14ac:dyDescent="0.2">
      <c r="A5" s="60"/>
      <c r="B5" s="425" t="s">
        <v>118</v>
      </c>
      <c r="C5" s="256"/>
      <c r="D5" s="426"/>
      <c r="E5" s="427"/>
      <c r="F5" s="427"/>
      <c r="G5" s="427"/>
      <c r="H5" s="427"/>
      <c r="I5" s="427"/>
      <c r="J5" s="428"/>
      <c r="K5" s="428"/>
      <c r="L5" s="428"/>
      <c r="M5" s="428"/>
      <c r="N5" s="429"/>
      <c r="O5" s="430" t="s">
        <v>74</v>
      </c>
      <c r="P5" s="431"/>
      <c r="Q5" s="432"/>
      <c r="R5" s="433"/>
      <c r="S5" s="433"/>
      <c r="T5" s="434"/>
      <c r="U5" s="435" t="s">
        <v>119</v>
      </c>
      <c r="V5" s="436"/>
      <c r="W5" s="436"/>
      <c r="X5" s="437"/>
      <c r="Y5" s="438"/>
      <c r="Z5" s="438"/>
      <c r="AA5" s="439"/>
      <c r="AB5" s="114"/>
      <c r="AF5" s="115">
        <f>Q5</f>
        <v>0</v>
      </c>
      <c r="AG5" s="67"/>
      <c r="AH5" s="67"/>
      <c r="AY5" s="64" t="s">
        <v>120</v>
      </c>
      <c r="BL5" s="64" t="s">
        <v>121</v>
      </c>
      <c r="BS5" s="64"/>
      <c r="BT5" s="64"/>
      <c r="BU5" s="106"/>
      <c r="BV5" s="106"/>
      <c r="BW5" s="106"/>
      <c r="BX5" s="106"/>
      <c r="BY5" s="106"/>
      <c r="BZ5" s="106"/>
      <c r="CA5" s="106"/>
    </row>
    <row r="6" spans="1:204" ht="4.5" customHeight="1" x14ac:dyDescent="0.2">
      <c r="A6" s="60"/>
      <c r="B6" s="74"/>
      <c r="C6" s="116"/>
      <c r="D6" s="117"/>
      <c r="E6" s="60"/>
      <c r="F6" s="60"/>
      <c r="G6" s="60"/>
      <c r="H6" s="118"/>
      <c r="I6" s="118"/>
      <c r="J6" s="118"/>
      <c r="K6" s="118"/>
      <c r="L6" s="118"/>
      <c r="M6" s="118"/>
      <c r="N6" s="118"/>
      <c r="O6" s="60"/>
      <c r="P6" s="60"/>
      <c r="Q6" s="60"/>
      <c r="R6" s="119"/>
      <c r="S6" s="120"/>
      <c r="T6" s="120"/>
      <c r="U6" s="120"/>
      <c r="V6" s="120"/>
      <c r="W6" s="120"/>
      <c r="X6" s="121"/>
      <c r="Y6" s="116"/>
      <c r="Z6" s="122"/>
      <c r="AA6" s="122"/>
      <c r="AB6" s="80"/>
      <c r="BL6" s="64" t="s">
        <v>122</v>
      </c>
      <c r="BS6" s="64"/>
      <c r="BT6" s="64"/>
      <c r="BU6" s="106"/>
      <c r="BV6" s="106"/>
      <c r="BW6" s="106"/>
      <c r="BX6" s="106"/>
      <c r="BY6" s="106"/>
      <c r="BZ6" s="106"/>
      <c r="CA6" s="106"/>
    </row>
    <row r="7" spans="1:204" ht="15" customHeight="1" x14ac:dyDescent="0.25">
      <c r="A7" s="60"/>
      <c r="B7" s="448" t="s">
        <v>114</v>
      </c>
      <c r="C7" s="454"/>
      <c r="D7" s="454"/>
      <c r="E7" s="454"/>
      <c r="F7" s="454"/>
      <c r="G7" s="454"/>
      <c r="H7" s="455"/>
      <c r="I7" s="123"/>
      <c r="J7" s="456" t="s">
        <v>123</v>
      </c>
      <c r="K7" s="457"/>
      <c r="L7" s="457"/>
      <c r="M7" s="457"/>
      <c r="N7" s="457"/>
      <c r="O7" s="457"/>
      <c r="P7" s="457"/>
      <c r="Q7" s="457"/>
      <c r="R7" s="458"/>
      <c r="S7" s="459" t="s">
        <v>124</v>
      </c>
      <c r="T7" s="460"/>
      <c r="U7" s="460"/>
      <c r="V7" s="460"/>
      <c r="W7" s="460"/>
      <c r="X7" s="461"/>
      <c r="Y7" s="462"/>
      <c r="Z7" s="463"/>
      <c r="AA7" s="464"/>
      <c r="AB7" s="114"/>
      <c r="BS7" s="64"/>
      <c r="BT7" s="64"/>
      <c r="BU7" s="106"/>
      <c r="BV7" s="106"/>
      <c r="BW7" s="106"/>
      <c r="BX7" s="106"/>
      <c r="BY7" s="106"/>
      <c r="BZ7" s="106"/>
      <c r="CA7" s="106"/>
    </row>
    <row r="8" spans="1:204" ht="4.5" customHeight="1" x14ac:dyDescent="0.2">
      <c r="A8" s="60"/>
      <c r="B8" s="74"/>
      <c r="C8" s="116"/>
      <c r="D8" s="117"/>
      <c r="E8" s="60"/>
      <c r="F8" s="60"/>
      <c r="G8" s="60"/>
      <c r="H8" s="117"/>
      <c r="I8" s="117"/>
      <c r="J8" s="465"/>
      <c r="K8" s="465"/>
      <c r="L8" s="465"/>
      <c r="M8" s="465"/>
      <c r="N8" s="465"/>
      <c r="O8" s="465"/>
      <c r="P8" s="465"/>
      <c r="Q8" s="465"/>
      <c r="R8" s="465"/>
      <c r="S8" s="465"/>
      <c r="T8" s="465"/>
      <c r="U8" s="465"/>
      <c r="V8" s="465"/>
      <c r="W8" s="465"/>
      <c r="X8" s="465"/>
      <c r="Y8" s="465"/>
      <c r="Z8" s="465"/>
      <c r="AA8" s="465"/>
      <c r="AB8" s="114"/>
      <c r="AY8" s="64" t="s">
        <v>125</v>
      </c>
      <c r="BL8" s="64" t="s">
        <v>126</v>
      </c>
      <c r="BS8" s="64"/>
      <c r="BT8" s="64"/>
      <c r="BU8" s="106"/>
      <c r="BV8" s="106"/>
      <c r="BW8" s="106"/>
      <c r="BX8" s="106"/>
      <c r="BY8" s="106"/>
      <c r="BZ8" s="106"/>
      <c r="CA8" s="106"/>
    </row>
    <row r="9" spans="1:204" ht="15" customHeight="1" x14ac:dyDescent="0.2">
      <c r="A9" s="60"/>
      <c r="B9" s="440" t="s">
        <v>127</v>
      </c>
      <c r="C9" s="441"/>
      <c r="D9" s="466"/>
      <c r="E9" s="467"/>
      <c r="F9" s="467"/>
      <c r="G9" s="467"/>
      <c r="H9" s="468"/>
      <c r="I9" s="125"/>
      <c r="J9" s="445" t="s">
        <v>128</v>
      </c>
      <c r="K9" s="445"/>
      <c r="L9" s="469"/>
      <c r="M9" s="446"/>
      <c r="N9" s="447"/>
      <c r="O9" s="447"/>
      <c r="P9" s="447"/>
      <c r="Q9" s="447"/>
      <c r="R9" s="447"/>
      <c r="S9" s="447"/>
      <c r="T9" s="283"/>
      <c r="U9" s="283"/>
      <c r="V9" s="283"/>
      <c r="W9" s="283"/>
      <c r="X9" s="283"/>
      <c r="Y9" s="283"/>
      <c r="Z9" s="283"/>
      <c r="AA9" s="284"/>
      <c r="AB9" s="114"/>
      <c r="BL9" s="64" t="s">
        <v>129</v>
      </c>
      <c r="BS9" s="64"/>
      <c r="BT9" s="64"/>
      <c r="BU9" s="106"/>
      <c r="BV9" s="106"/>
      <c r="BW9" s="106"/>
      <c r="BX9" s="106"/>
      <c r="BY9" s="106"/>
      <c r="BZ9" s="106"/>
      <c r="CA9" s="106"/>
      <c r="CJ9" s="106" t="s">
        <v>44</v>
      </c>
    </row>
    <row r="10" spans="1:204" ht="4.5" customHeight="1" x14ac:dyDescent="0.2">
      <c r="A10" s="60"/>
      <c r="B10" s="124"/>
      <c r="C10" s="127"/>
      <c r="D10" s="128"/>
      <c r="E10" s="129"/>
      <c r="F10" s="129"/>
      <c r="G10" s="129"/>
      <c r="H10" s="129"/>
      <c r="I10" s="130"/>
      <c r="J10" s="126"/>
      <c r="K10" s="126"/>
      <c r="L10" s="126"/>
      <c r="M10" s="131"/>
      <c r="N10" s="132"/>
      <c r="O10" s="132"/>
      <c r="P10" s="132"/>
      <c r="Q10" s="132"/>
      <c r="R10" s="132"/>
      <c r="S10" s="132"/>
      <c r="T10" s="130"/>
      <c r="U10" s="130"/>
      <c r="V10" s="130"/>
      <c r="W10" s="130"/>
      <c r="X10" s="130"/>
      <c r="Y10" s="130"/>
      <c r="Z10" s="130"/>
      <c r="AA10" s="130"/>
      <c r="AB10" s="114"/>
      <c r="BL10" s="64" t="s">
        <v>130</v>
      </c>
      <c r="BS10" s="64"/>
      <c r="BT10" s="64"/>
      <c r="BU10" s="106"/>
      <c r="BV10" s="106"/>
      <c r="BW10" s="106"/>
      <c r="BX10" s="106"/>
      <c r="BY10" s="106"/>
      <c r="BZ10" s="106"/>
      <c r="CA10" s="106"/>
    </row>
    <row r="11" spans="1:204" ht="15.75" customHeight="1" x14ac:dyDescent="0.2">
      <c r="A11" s="60"/>
      <c r="B11" s="440" t="s">
        <v>131</v>
      </c>
      <c r="C11" s="441" t="s">
        <v>132</v>
      </c>
      <c r="D11" s="432"/>
      <c r="E11" s="442"/>
      <c r="F11" s="442"/>
      <c r="G11" s="442"/>
      <c r="H11" s="443"/>
      <c r="I11" s="444" t="s">
        <v>132</v>
      </c>
      <c r="J11" s="445"/>
      <c r="K11" s="445"/>
      <c r="L11" s="422"/>
      <c r="M11" s="446"/>
      <c r="N11" s="447"/>
      <c r="O11" s="447"/>
      <c r="P11" s="447"/>
      <c r="Q11" s="447"/>
      <c r="R11" s="447"/>
      <c r="S11" s="447"/>
      <c r="T11" s="283"/>
      <c r="U11" s="283"/>
      <c r="V11" s="283"/>
      <c r="W11" s="283"/>
      <c r="X11" s="283"/>
      <c r="Y11" s="283"/>
      <c r="Z11" s="283"/>
      <c r="AA11" s="284"/>
      <c r="AB11" s="133"/>
      <c r="BL11" s="64" t="s">
        <v>125</v>
      </c>
      <c r="BS11" s="64"/>
      <c r="BT11" s="64"/>
      <c r="BU11" s="106"/>
      <c r="BV11" s="106"/>
      <c r="BW11" s="106"/>
      <c r="BX11" s="106"/>
      <c r="BY11" s="106"/>
      <c r="BZ11" s="106"/>
      <c r="CA11" s="106"/>
    </row>
    <row r="12" spans="1:204" ht="5.25" customHeight="1" x14ac:dyDescent="0.2">
      <c r="A12" s="60"/>
      <c r="B12" s="124"/>
      <c r="C12" s="134"/>
      <c r="D12" s="135"/>
      <c r="E12" s="118"/>
      <c r="F12" s="118"/>
      <c r="G12" s="118"/>
      <c r="H12" s="118"/>
      <c r="I12" s="60"/>
      <c r="J12" s="60"/>
      <c r="K12" s="60"/>
      <c r="L12" s="60"/>
      <c r="M12" s="60"/>
      <c r="N12" s="60"/>
      <c r="O12" s="136"/>
      <c r="P12" s="137"/>
      <c r="Q12" s="137"/>
      <c r="R12" s="137"/>
      <c r="S12" s="137"/>
      <c r="T12" s="137"/>
      <c r="U12" s="138"/>
      <c r="V12" s="138"/>
      <c r="W12" s="138"/>
      <c r="X12" s="138"/>
      <c r="Y12" s="138"/>
      <c r="Z12" s="138"/>
      <c r="AA12" s="138"/>
      <c r="AB12" s="139"/>
      <c r="BL12" s="64" t="s">
        <v>133</v>
      </c>
      <c r="BS12" s="64"/>
      <c r="BT12" s="64"/>
      <c r="BU12" s="106"/>
      <c r="BV12" s="106"/>
      <c r="BW12" s="106"/>
      <c r="BX12" s="106"/>
      <c r="BY12" s="106"/>
      <c r="BZ12" s="106"/>
      <c r="CA12" s="106"/>
    </row>
    <row r="13" spans="1:204" ht="15.75" customHeight="1" x14ac:dyDescent="0.2">
      <c r="A13" s="60"/>
      <c r="B13" s="448" t="s">
        <v>134</v>
      </c>
      <c r="C13" s="449"/>
      <c r="D13" s="449"/>
      <c r="E13" s="449"/>
      <c r="F13" s="449"/>
      <c r="G13" s="449"/>
      <c r="H13" s="449"/>
      <c r="I13" s="449"/>
      <c r="J13" s="450"/>
      <c r="K13" s="451" t="s">
        <v>135</v>
      </c>
      <c r="L13" s="452"/>
      <c r="M13" s="452"/>
      <c r="N13" s="452"/>
      <c r="O13" s="452"/>
      <c r="P13" s="452"/>
      <c r="Q13" s="452"/>
      <c r="R13" s="452"/>
      <c r="S13" s="452"/>
      <c r="T13" s="452"/>
      <c r="U13" s="452"/>
      <c r="V13" s="452"/>
      <c r="W13" s="452"/>
      <c r="X13" s="452"/>
      <c r="Y13" s="452"/>
      <c r="Z13" s="452"/>
      <c r="AA13" s="452"/>
      <c r="AB13" s="453"/>
      <c r="BS13" s="64"/>
      <c r="BT13" s="64"/>
      <c r="BU13" s="106"/>
      <c r="BV13" s="106"/>
      <c r="BW13" s="106"/>
      <c r="BX13" s="106"/>
      <c r="BY13" s="106"/>
      <c r="BZ13" s="106"/>
      <c r="CA13" s="106"/>
    </row>
    <row r="14" spans="1:204" ht="5.25" customHeight="1" x14ac:dyDescent="0.2">
      <c r="A14" s="60"/>
      <c r="B14" s="140"/>
      <c r="C14" s="141"/>
      <c r="D14" s="142"/>
      <c r="E14" s="142"/>
      <c r="F14" s="142"/>
      <c r="G14" s="142"/>
      <c r="H14" s="142"/>
      <c r="I14" s="142"/>
      <c r="J14" s="142"/>
      <c r="K14" s="143"/>
      <c r="L14" s="130"/>
      <c r="M14" s="130"/>
      <c r="N14" s="130"/>
      <c r="O14" s="130"/>
      <c r="P14" s="130"/>
      <c r="Q14" s="130"/>
      <c r="R14" s="130"/>
      <c r="S14" s="130"/>
      <c r="T14" s="130"/>
      <c r="U14" s="130"/>
      <c r="V14" s="130"/>
      <c r="W14" s="130"/>
      <c r="X14" s="130"/>
      <c r="Y14" s="130"/>
      <c r="Z14" s="130"/>
      <c r="AA14" s="130"/>
      <c r="AB14" s="144"/>
      <c r="BS14" s="64"/>
      <c r="BT14" s="64"/>
      <c r="BU14" s="106"/>
      <c r="BV14" s="106"/>
      <c r="BW14" s="106"/>
      <c r="BX14" s="106"/>
      <c r="BY14" s="106"/>
      <c r="BZ14" s="106"/>
      <c r="CA14" s="106"/>
    </row>
    <row r="15" spans="1:204" s="151" customFormat="1" ht="15" customHeight="1" x14ac:dyDescent="0.2">
      <c r="A15" s="102"/>
      <c r="B15" s="145"/>
      <c r="C15" s="146" t="s">
        <v>136</v>
      </c>
      <c r="D15" s="480"/>
      <c r="E15" s="481"/>
      <c r="F15" s="481"/>
      <c r="G15" s="481"/>
      <c r="H15" s="481"/>
      <c r="I15" s="481"/>
      <c r="J15" s="481"/>
      <c r="K15" s="482"/>
      <c r="L15" s="146" t="s">
        <v>137</v>
      </c>
      <c r="M15" s="146"/>
      <c r="N15" s="483"/>
      <c r="O15" s="484"/>
      <c r="P15" s="484"/>
      <c r="Q15" s="485"/>
      <c r="R15" s="146"/>
      <c r="S15" s="146" t="s">
        <v>138</v>
      </c>
      <c r="T15" s="146"/>
      <c r="U15" s="483"/>
      <c r="V15" s="484"/>
      <c r="W15" s="484"/>
      <c r="X15" s="484"/>
      <c r="Y15" s="484"/>
      <c r="Z15" s="484"/>
      <c r="AA15" s="485"/>
      <c r="AB15" s="147"/>
      <c r="AC15" s="148"/>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106"/>
      <c r="BV15" s="106"/>
      <c r="BW15" s="106"/>
      <c r="BX15" s="106"/>
      <c r="BY15" s="106"/>
      <c r="BZ15" s="106"/>
      <c r="CA15" s="106"/>
      <c r="CB15" s="106"/>
      <c r="CC15" s="106"/>
      <c r="CD15" s="106"/>
      <c r="CE15" s="106"/>
      <c r="CF15" s="106"/>
      <c r="CG15" s="106"/>
      <c r="CH15" s="106"/>
      <c r="CI15" s="106"/>
      <c r="CJ15" s="106"/>
      <c r="CK15" s="106"/>
      <c r="CL15" s="107"/>
      <c r="CM15" s="107"/>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50"/>
      <c r="GP15" s="150"/>
      <c r="GQ15" s="150"/>
      <c r="GR15" s="150"/>
      <c r="GS15" s="150"/>
      <c r="GT15" s="150"/>
      <c r="GU15" s="150"/>
      <c r="GV15" s="150"/>
    </row>
    <row r="16" spans="1:204" ht="15" customHeight="1" x14ac:dyDescent="0.2">
      <c r="A16" s="60"/>
      <c r="B16" s="486" t="s">
        <v>139</v>
      </c>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114"/>
      <c r="BL16" s="64" t="s">
        <v>44</v>
      </c>
      <c r="BS16" s="64"/>
      <c r="BT16" s="64"/>
      <c r="BU16" s="106"/>
      <c r="BV16" s="106"/>
      <c r="BW16" s="106"/>
      <c r="BX16" s="106"/>
      <c r="BY16" s="106"/>
      <c r="BZ16" s="106"/>
      <c r="CA16" s="106"/>
    </row>
    <row r="17" spans="1:79" ht="15" customHeight="1" x14ac:dyDescent="0.25">
      <c r="A17" s="60"/>
      <c r="B17" s="488" t="s">
        <v>140</v>
      </c>
      <c r="C17" s="301"/>
      <c r="D17" s="301"/>
      <c r="E17" s="301"/>
      <c r="F17" s="301"/>
      <c r="G17" s="301"/>
      <c r="H17" s="301"/>
      <c r="I17" s="301"/>
      <c r="J17" s="301"/>
      <c r="K17" s="301"/>
      <c r="L17" s="302"/>
      <c r="M17" s="75"/>
      <c r="N17" s="489" t="s">
        <v>141</v>
      </c>
      <c r="O17" s="490"/>
      <c r="P17" s="490"/>
      <c r="Q17" s="490"/>
      <c r="R17" s="490"/>
      <c r="S17" s="490"/>
      <c r="T17" s="490"/>
      <c r="U17" s="490"/>
      <c r="V17" s="490"/>
      <c r="W17" s="490"/>
      <c r="X17" s="490"/>
      <c r="Y17" s="490"/>
      <c r="Z17" s="490"/>
      <c r="AA17" s="491"/>
      <c r="AB17" s="492"/>
      <c r="BS17" s="64"/>
      <c r="BT17" s="64"/>
      <c r="BU17" s="106"/>
      <c r="BV17" s="106"/>
      <c r="BW17" s="106"/>
      <c r="BX17" s="106"/>
      <c r="BY17" s="106"/>
      <c r="BZ17" s="106"/>
      <c r="CA17" s="106"/>
    </row>
    <row r="18" spans="1:79" ht="15" customHeight="1" x14ac:dyDescent="0.2">
      <c r="A18" s="60"/>
      <c r="B18" s="311" t="s">
        <v>142</v>
      </c>
      <c r="C18" s="312"/>
      <c r="D18" s="312"/>
      <c r="E18" s="312"/>
      <c r="F18" s="312"/>
      <c r="G18" s="312"/>
      <c r="H18" s="312"/>
      <c r="I18" s="313"/>
      <c r="J18" s="470">
        <v>0</v>
      </c>
      <c r="K18" s="471"/>
      <c r="L18" s="472"/>
      <c r="M18" s="75"/>
      <c r="N18" s="75"/>
      <c r="O18" s="473" t="s">
        <v>143</v>
      </c>
      <c r="P18" s="382"/>
      <c r="Q18" s="382"/>
      <c r="R18" s="382"/>
      <c r="S18" s="382"/>
      <c r="T18" s="382"/>
      <c r="U18" s="382"/>
      <c r="V18" s="382"/>
      <c r="W18" s="474"/>
      <c r="X18" s="456" t="s">
        <v>133</v>
      </c>
      <c r="Y18" s="475"/>
      <c r="Z18" s="476"/>
      <c r="AA18" s="75"/>
      <c r="AB18" s="114"/>
      <c r="BL18" s="64" t="s">
        <v>70</v>
      </c>
      <c r="BS18" s="64"/>
      <c r="BT18" s="64"/>
      <c r="BU18" s="106"/>
      <c r="BV18" s="106"/>
      <c r="BW18" s="106"/>
      <c r="BX18" s="106"/>
      <c r="BY18" s="106"/>
      <c r="BZ18" s="106"/>
      <c r="CA18" s="106"/>
    </row>
    <row r="19" spans="1:79" ht="15" customHeight="1" x14ac:dyDescent="0.2">
      <c r="A19" s="60"/>
      <c r="B19" s="477" t="s">
        <v>482</v>
      </c>
      <c r="C19" s="478"/>
      <c r="D19" s="478"/>
      <c r="E19" s="478"/>
      <c r="F19" s="478"/>
      <c r="G19" s="478"/>
      <c r="H19" s="478"/>
      <c r="I19" s="479"/>
      <c r="J19" s="470">
        <v>0</v>
      </c>
      <c r="K19" s="471"/>
      <c r="L19" s="472"/>
      <c r="M19" s="75"/>
      <c r="N19" s="75"/>
      <c r="O19" s="473" t="s">
        <v>144</v>
      </c>
      <c r="P19" s="382"/>
      <c r="Q19" s="382"/>
      <c r="R19" s="382"/>
      <c r="S19" s="382"/>
      <c r="T19" s="382"/>
      <c r="U19" s="382"/>
      <c r="V19" s="382"/>
      <c r="W19" s="474"/>
      <c r="X19" s="456" t="s">
        <v>133</v>
      </c>
      <c r="Y19" s="475"/>
      <c r="Z19" s="476"/>
      <c r="AA19" s="75"/>
      <c r="AB19" s="114"/>
      <c r="BL19" s="64" t="s">
        <v>145</v>
      </c>
      <c r="BS19" s="64"/>
      <c r="BT19" s="64"/>
      <c r="BU19" s="106"/>
      <c r="BV19" s="106"/>
      <c r="BW19" s="106"/>
      <c r="BX19" s="106"/>
      <c r="BY19" s="106"/>
      <c r="BZ19" s="106"/>
      <c r="CA19" s="106"/>
    </row>
    <row r="20" spans="1:79" ht="15" customHeight="1" x14ac:dyDescent="0.2">
      <c r="A20" s="60"/>
      <c r="B20" s="499" t="s">
        <v>483</v>
      </c>
      <c r="C20" s="312"/>
      <c r="D20" s="312"/>
      <c r="E20" s="312"/>
      <c r="F20" s="312"/>
      <c r="G20" s="312"/>
      <c r="H20" s="503" t="s">
        <v>44</v>
      </c>
      <c r="I20" s="504"/>
      <c r="J20" s="470">
        <v>0</v>
      </c>
      <c r="K20" s="471"/>
      <c r="L20" s="472"/>
      <c r="M20" s="75"/>
      <c r="N20" s="75"/>
      <c r="O20" s="505" t="s">
        <v>492</v>
      </c>
      <c r="P20" s="506"/>
      <c r="Q20" s="506"/>
      <c r="R20" s="506"/>
      <c r="S20" s="506"/>
      <c r="T20" s="506"/>
      <c r="U20" s="506"/>
      <c r="V20" s="506"/>
      <c r="W20" s="507"/>
      <c r="X20" s="456" t="s">
        <v>133</v>
      </c>
      <c r="Y20" s="475"/>
      <c r="Z20" s="476"/>
      <c r="AA20" s="75"/>
      <c r="AB20" s="114"/>
      <c r="BL20" s="64" t="s">
        <v>133</v>
      </c>
      <c r="BS20" s="64"/>
      <c r="BT20" s="64"/>
      <c r="BU20" s="106"/>
      <c r="BV20" s="106"/>
      <c r="BW20" s="106"/>
      <c r="BX20" s="106"/>
      <c r="BY20" s="106"/>
      <c r="BZ20" s="106"/>
      <c r="CA20" s="106"/>
    </row>
    <row r="21" spans="1:79" ht="15" customHeight="1" x14ac:dyDescent="0.25">
      <c r="A21" s="60"/>
      <c r="B21" s="514" t="s">
        <v>485</v>
      </c>
      <c r="C21" s="515"/>
      <c r="D21" s="515"/>
      <c r="E21" s="516"/>
      <c r="F21" s="511">
        <v>0</v>
      </c>
      <c r="G21" s="512"/>
      <c r="H21" s="512"/>
      <c r="I21" s="513"/>
      <c r="J21" s="508">
        <f>F21/2</f>
        <v>0</v>
      </c>
      <c r="K21" s="509"/>
      <c r="L21" s="510"/>
      <c r="M21" s="75"/>
      <c r="N21" s="75"/>
      <c r="O21" s="505" t="s">
        <v>491</v>
      </c>
      <c r="P21" s="382"/>
      <c r="Q21" s="382"/>
      <c r="R21" s="382"/>
      <c r="S21" s="382"/>
      <c r="T21" s="382"/>
      <c r="U21" s="382"/>
      <c r="V21" s="382"/>
      <c r="W21" s="474"/>
      <c r="X21" s="456" t="s">
        <v>133</v>
      </c>
      <c r="Y21" s="475"/>
      <c r="Z21" s="476"/>
      <c r="AA21" s="75"/>
      <c r="AB21" s="114"/>
      <c r="AY21" s="64" t="s">
        <v>123</v>
      </c>
      <c r="BS21" s="64"/>
      <c r="BT21" s="64"/>
      <c r="BU21" s="106"/>
      <c r="BV21" s="106"/>
      <c r="BW21" s="106"/>
      <c r="BX21" s="106"/>
      <c r="BY21" s="106"/>
      <c r="BZ21" s="106"/>
      <c r="CA21" s="106"/>
    </row>
    <row r="22" spans="1:79" ht="15" customHeight="1" x14ac:dyDescent="0.2">
      <c r="A22" s="60"/>
      <c r="B22" s="493" t="s">
        <v>484</v>
      </c>
      <c r="C22" s="494"/>
      <c r="D22" s="494"/>
      <c r="E22" s="494"/>
      <c r="F22" s="494"/>
      <c r="G22" s="494"/>
      <c r="H22" s="494" t="s">
        <v>44</v>
      </c>
      <c r="I22" s="495"/>
      <c r="J22" s="470">
        <v>0</v>
      </c>
      <c r="K22" s="471"/>
      <c r="L22" s="472"/>
      <c r="M22" s="75"/>
      <c r="N22" s="75"/>
      <c r="O22" s="473" t="s">
        <v>146</v>
      </c>
      <c r="P22" s="382"/>
      <c r="Q22" s="382"/>
      <c r="R22" s="382"/>
      <c r="S22" s="382"/>
      <c r="T22" s="382"/>
      <c r="U22" s="382"/>
      <c r="V22" s="382"/>
      <c r="W22" s="474"/>
      <c r="X22" s="496">
        <v>0</v>
      </c>
      <c r="Y22" s="497"/>
      <c r="Z22" s="498"/>
      <c r="AA22" s="75"/>
      <c r="AB22" s="114"/>
      <c r="AY22" s="64" t="s">
        <v>147</v>
      </c>
      <c r="BL22" s="64" t="s">
        <v>70</v>
      </c>
      <c r="BS22" s="64"/>
      <c r="BT22" s="64"/>
      <c r="BU22" s="106"/>
      <c r="BV22" s="106"/>
      <c r="BW22" s="106"/>
      <c r="BX22" s="106"/>
      <c r="BY22" s="106"/>
      <c r="BZ22" s="106"/>
      <c r="CA22" s="106"/>
    </row>
    <row r="23" spans="1:79" ht="15" customHeight="1" x14ac:dyDescent="0.2">
      <c r="A23" s="60"/>
      <c r="B23" s="499" t="s">
        <v>478</v>
      </c>
      <c r="C23" s="312"/>
      <c r="D23" s="312"/>
      <c r="E23" s="312"/>
      <c r="F23" s="312"/>
      <c r="G23" s="312"/>
      <c r="H23" s="312"/>
      <c r="I23" s="313"/>
      <c r="J23" s="470">
        <v>0</v>
      </c>
      <c r="K23" s="471"/>
      <c r="L23" s="472"/>
      <c r="M23" s="75"/>
      <c r="N23" s="75"/>
      <c r="O23" s="473" t="s">
        <v>149</v>
      </c>
      <c r="P23" s="382"/>
      <c r="Q23" s="382"/>
      <c r="R23" s="382"/>
      <c r="S23" s="382"/>
      <c r="T23" s="382"/>
      <c r="U23" s="382"/>
      <c r="V23" s="382"/>
      <c r="W23" s="474"/>
      <c r="X23" s="500">
        <v>0</v>
      </c>
      <c r="Y23" s="501"/>
      <c r="Z23" s="502"/>
      <c r="AA23" s="75"/>
      <c r="AB23" s="114"/>
      <c r="AY23" s="64" t="s">
        <v>150</v>
      </c>
      <c r="BL23" s="64" t="s">
        <v>72</v>
      </c>
      <c r="BS23" s="64"/>
      <c r="BT23" s="64"/>
      <c r="BU23" s="106"/>
      <c r="BV23" s="106"/>
      <c r="BW23" s="106"/>
      <c r="BX23" s="106"/>
      <c r="BY23" s="106"/>
      <c r="BZ23" s="106"/>
      <c r="CA23" s="106"/>
    </row>
    <row r="24" spans="1:79" ht="15" customHeight="1" x14ac:dyDescent="0.2">
      <c r="A24" s="60"/>
      <c r="B24" s="311" t="s">
        <v>148</v>
      </c>
      <c r="C24" s="312"/>
      <c r="D24" s="312"/>
      <c r="E24" s="312"/>
      <c r="F24" s="312"/>
      <c r="G24" s="312"/>
      <c r="H24" s="312"/>
      <c r="I24" s="313"/>
      <c r="J24" s="470">
        <v>0</v>
      </c>
      <c r="K24" s="471"/>
      <c r="L24" s="472"/>
      <c r="M24" s="75"/>
      <c r="N24" s="75"/>
      <c r="O24" s="60"/>
      <c r="P24" s="60"/>
      <c r="Q24" s="60"/>
      <c r="R24" s="60"/>
      <c r="S24" s="60"/>
      <c r="T24" s="60"/>
      <c r="U24" s="60"/>
      <c r="V24" s="60"/>
      <c r="W24" s="60"/>
      <c r="X24" s="60"/>
      <c r="Y24" s="60"/>
      <c r="Z24" s="60"/>
      <c r="AA24" s="75"/>
      <c r="AB24" s="114"/>
      <c r="AY24" s="64" t="s">
        <v>152</v>
      </c>
      <c r="BG24" s="64">
        <f>J44*5</f>
        <v>5</v>
      </c>
      <c r="BL24" s="64" t="s">
        <v>133</v>
      </c>
      <c r="BS24" s="64"/>
      <c r="BT24" s="64"/>
      <c r="BU24" s="106"/>
      <c r="BV24" s="106"/>
      <c r="BW24" s="106"/>
      <c r="BX24" s="106"/>
      <c r="BY24" s="106"/>
      <c r="BZ24" s="106"/>
      <c r="CA24" s="106"/>
    </row>
    <row r="25" spans="1:79" ht="15" customHeight="1" x14ac:dyDescent="0.2">
      <c r="A25" s="60"/>
      <c r="B25" s="311" t="s">
        <v>151</v>
      </c>
      <c r="C25" s="312"/>
      <c r="D25" s="312"/>
      <c r="E25" s="312"/>
      <c r="F25" s="312"/>
      <c r="G25" s="312"/>
      <c r="H25" s="312"/>
      <c r="I25" s="313"/>
      <c r="J25" s="470">
        <v>0</v>
      </c>
      <c r="K25" s="471"/>
      <c r="L25" s="472"/>
      <c r="M25" s="75"/>
      <c r="N25" s="517" t="s">
        <v>154</v>
      </c>
      <c r="O25" s="518"/>
      <c r="P25" s="518"/>
      <c r="Q25" s="518"/>
      <c r="R25" s="518"/>
      <c r="S25" s="518"/>
      <c r="T25" s="518"/>
      <c r="U25" s="518"/>
      <c r="V25" s="518"/>
      <c r="W25" s="518"/>
      <c r="X25" s="518"/>
      <c r="Y25" s="518"/>
      <c r="Z25" s="518"/>
      <c r="AA25" s="519"/>
      <c r="AB25" s="520"/>
      <c r="AY25" s="64" t="s">
        <v>155</v>
      </c>
      <c r="BG25" s="64">
        <v>1500</v>
      </c>
      <c r="BS25" s="64"/>
      <c r="BT25" s="64"/>
      <c r="BU25" s="106"/>
      <c r="BV25" s="106"/>
      <c r="BW25" s="106"/>
      <c r="BX25" s="106"/>
      <c r="BY25" s="106"/>
      <c r="BZ25" s="106"/>
      <c r="CA25" s="106"/>
    </row>
    <row r="26" spans="1:79" ht="15" customHeight="1" x14ac:dyDescent="0.2">
      <c r="A26" s="60"/>
      <c r="B26" s="477" t="s">
        <v>153</v>
      </c>
      <c r="C26" s="478"/>
      <c r="D26" s="478"/>
      <c r="E26" s="478"/>
      <c r="F26" s="478"/>
      <c r="G26" s="478"/>
      <c r="H26" s="478"/>
      <c r="I26" s="521"/>
      <c r="J26" s="470">
        <v>0</v>
      </c>
      <c r="K26" s="471"/>
      <c r="L26" s="472"/>
      <c r="M26" s="75"/>
      <c r="N26" s="152" t="s">
        <v>157</v>
      </c>
      <c r="O26" s="522" t="s">
        <v>158</v>
      </c>
      <c r="P26" s="523"/>
      <c r="Q26" s="523"/>
      <c r="R26" s="523"/>
      <c r="S26" s="523"/>
      <c r="T26" s="523"/>
      <c r="U26" s="523"/>
      <c r="V26" s="523"/>
      <c r="W26" s="524"/>
      <c r="X26" s="525">
        <v>0</v>
      </c>
      <c r="Y26" s="526"/>
      <c r="Z26" s="527"/>
      <c r="AA26" s="75"/>
      <c r="AB26" s="114"/>
      <c r="AY26" s="64" t="s">
        <v>159</v>
      </c>
      <c r="BL26" s="64" t="s">
        <v>134</v>
      </c>
      <c r="BS26" s="64"/>
      <c r="BT26" s="64"/>
      <c r="BU26" s="106"/>
      <c r="BV26" s="106"/>
      <c r="BW26" s="106"/>
      <c r="BX26" s="106"/>
      <c r="BY26" s="106"/>
      <c r="BZ26" s="106"/>
      <c r="CA26" s="106"/>
    </row>
    <row r="27" spans="1:79" ht="15" customHeight="1" x14ac:dyDescent="0.2">
      <c r="A27" s="60"/>
      <c r="B27" s="311" t="s">
        <v>156</v>
      </c>
      <c r="C27" s="312"/>
      <c r="D27" s="312"/>
      <c r="E27" s="312"/>
      <c r="F27" s="312"/>
      <c r="G27" s="312"/>
      <c r="H27" s="312"/>
      <c r="I27" s="313"/>
      <c r="J27" s="470">
        <v>0</v>
      </c>
      <c r="K27" s="471"/>
      <c r="L27" s="472"/>
      <c r="M27" s="75"/>
      <c r="N27" s="152" t="s">
        <v>161</v>
      </c>
      <c r="O27" s="534" t="s">
        <v>162</v>
      </c>
      <c r="P27" s="535"/>
      <c r="Q27" s="535"/>
      <c r="R27" s="535"/>
      <c r="S27" s="535"/>
      <c r="T27" s="535"/>
      <c r="U27" s="535"/>
      <c r="V27" s="535"/>
      <c r="W27" s="536"/>
      <c r="X27" s="537">
        <v>0</v>
      </c>
      <c r="Y27" s="538"/>
      <c r="Z27" s="539"/>
      <c r="AA27" s="75"/>
      <c r="AB27" s="114"/>
      <c r="BL27" s="64" t="s">
        <v>163</v>
      </c>
      <c r="BS27" s="64"/>
      <c r="BT27" s="64"/>
      <c r="BU27" s="106"/>
      <c r="BV27" s="106"/>
      <c r="BW27" s="106"/>
      <c r="BX27" s="106"/>
      <c r="BY27" s="106"/>
      <c r="BZ27" s="106"/>
      <c r="CA27" s="106"/>
    </row>
    <row r="28" spans="1:79" ht="15" customHeight="1" x14ac:dyDescent="0.2">
      <c r="A28" s="60"/>
      <c r="B28" s="499" t="s">
        <v>160</v>
      </c>
      <c r="C28" s="312"/>
      <c r="D28" s="312">
        <v>0</v>
      </c>
      <c r="E28" s="312"/>
      <c r="F28" s="312"/>
      <c r="G28" s="312"/>
      <c r="H28" s="312"/>
      <c r="I28" s="313"/>
      <c r="J28" s="470">
        <v>0</v>
      </c>
      <c r="K28" s="471"/>
      <c r="L28" s="472"/>
      <c r="M28" s="75"/>
      <c r="N28" s="75">
        <v>5</v>
      </c>
      <c r="O28" s="540" t="s">
        <v>164</v>
      </c>
      <c r="P28" s="312"/>
      <c r="Q28" s="312"/>
      <c r="R28" s="312"/>
      <c r="S28" s="312"/>
      <c r="T28" s="312"/>
      <c r="U28" s="312"/>
      <c r="V28" s="312"/>
      <c r="W28" s="313"/>
      <c r="X28" s="537">
        <v>0</v>
      </c>
      <c r="Y28" s="538"/>
      <c r="Z28" s="539"/>
      <c r="AA28" s="75"/>
      <c r="AB28" s="114"/>
      <c r="BL28" s="64" t="s">
        <v>165</v>
      </c>
      <c r="BS28" s="64"/>
      <c r="BT28" s="64"/>
      <c r="BU28" s="106"/>
      <c r="BV28" s="106"/>
      <c r="BW28" s="106"/>
      <c r="BX28" s="106"/>
      <c r="BY28" s="106"/>
      <c r="BZ28" s="106"/>
      <c r="CA28" s="106"/>
    </row>
    <row r="29" spans="1:79" ht="15" customHeight="1" x14ac:dyDescent="0.2">
      <c r="A29" s="60"/>
      <c r="B29" s="477" t="s">
        <v>479</v>
      </c>
      <c r="C29" s="478"/>
      <c r="D29" s="478"/>
      <c r="E29" s="478"/>
      <c r="F29" s="478"/>
      <c r="G29" s="478"/>
      <c r="H29" s="478"/>
      <c r="I29" s="521"/>
      <c r="J29" s="470">
        <v>0</v>
      </c>
      <c r="K29" s="471"/>
      <c r="L29" s="472"/>
      <c r="M29" s="75"/>
      <c r="N29" s="89"/>
      <c r="O29" s="528" t="s">
        <v>166</v>
      </c>
      <c r="P29" s="529"/>
      <c r="Q29" s="529"/>
      <c r="R29" s="529"/>
      <c r="S29" s="529"/>
      <c r="T29" s="529"/>
      <c r="U29" s="529"/>
      <c r="V29" s="529"/>
      <c r="W29" s="530"/>
      <c r="X29" s="531">
        <f>X26-X27+X28</f>
        <v>0</v>
      </c>
      <c r="Y29" s="532"/>
      <c r="Z29" s="533"/>
      <c r="AA29" s="89"/>
      <c r="AB29" s="153"/>
      <c r="BL29" s="64" t="s">
        <v>167</v>
      </c>
      <c r="BS29" s="64"/>
      <c r="BT29" s="64"/>
      <c r="BU29" s="106"/>
      <c r="BV29" s="106"/>
      <c r="BW29" s="106"/>
      <c r="BX29" s="106"/>
      <c r="BY29" s="106"/>
      <c r="BZ29" s="106"/>
      <c r="CA29" s="106"/>
    </row>
    <row r="30" spans="1:79" ht="15" customHeight="1" x14ac:dyDescent="0.2">
      <c r="A30" s="60"/>
      <c r="B30" s="311" t="s">
        <v>168</v>
      </c>
      <c r="C30" s="312"/>
      <c r="D30" s="312"/>
      <c r="E30" s="312"/>
      <c r="F30" s="312"/>
      <c r="G30" s="312"/>
      <c r="H30" s="312"/>
      <c r="I30" s="313"/>
      <c r="J30" s="470">
        <v>0</v>
      </c>
      <c r="K30" s="471"/>
      <c r="L30" s="472"/>
      <c r="M30" s="75"/>
      <c r="N30" s="60"/>
      <c r="O30" s="60"/>
      <c r="P30" s="60"/>
      <c r="Q30" s="60"/>
      <c r="R30" s="60"/>
      <c r="S30" s="60"/>
      <c r="T30" s="60"/>
      <c r="U30" s="60"/>
      <c r="V30" s="60"/>
      <c r="W30" s="60"/>
      <c r="X30" s="60"/>
      <c r="Y30" s="60"/>
      <c r="Z30" s="60"/>
      <c r="AA30" s="60"/>
      <c r="AB30" s="80"/>
      <c r="BL30" s="64" t="s">
        <v>169</v>
      </c>
      <c r="BS30" s="64"/>
      <c r="BT30" s="64"/>
      <c r="BU30" s="106"/>
      <c r="BV30" s="106"/>
      <c r="BW30" s="106"/>
      <c r="BX30" s="106"/>
      <c r="BY30" s="106"/>
      <c r="BZ30" s="106"/>
      <c r="CA30" s="106"/>
    </row>
    <row r="31" spans="1:79" ht="15" customHeight="1" x14ac:dyDescent="0.2">
      <c r="A31" s="60"/>
      <c r="B31" s="546" t="s">
        <v>170</v>
      </c>
      <c r="C31" s="547"/>
      <c r="D31" s="547"/>
      <c r="E31" s="547"/>
      <c r="F31" s="547"/>
      <c r="G31" s="547"/>
      <c r="H31" s="547"/>
      <c r="I31" s="548"/>
      <c r="J31" s="470">
        <v>0</v>
      </c>
      <c r="K31" s="471"/>
      <c r="L31" s="472"/>
      <c r="M31" s="75"/>
      <c r="N31" s="303" t="s">
        <v>171</v>
      </c>
      <c r="O31" s="549"/>
      <c r="P31" s="549"/>
      <c r="Q31" s="549"/>
      <c r="R31" s="549"/>
      <c r="S31" s="549"/>
      <c r="T31" s="549"/>
      <c r="U31" s="549"/>
      <c r="V31" s="549"/>
      <c r="W31" s="549"/>
      <c r="X31" s="549"/>
      <c r="Y31" s="549"/>
      <c r="Z31" s="549"/>
      <c r="AA31" s="549"/>
      <c r="AB31" s="550"/>
      <c r="BS31" s="64"/>
      <c r="BT31" s="64"/>
      <c r="BU31" s="106"/>
      <c r="BV31" s="106"/>
      <c r="BW31" s="106"/>
      <c r="BX31" s="106"/>
      <c r="BY31" s="106"/>
      <c r="BZ31" s="106"/>
      <c r="CA31" s="106"/>
    </row>
    <row r="32" spans="1:79" ht="15" customHeight="1" x14ac:dyDescent="0.2">
      <c r="A32" s="60"/>
      <c r="B32" s="311" t="s">
        <v>172</v>
      </c>
      <c r="C32" s="312"/>
      <c r="D32" s="312"/>
      <c r="E32" s="312"/>
      <c r="F32" s="312"/>
      <c r="G32" s="312"/>
      <c r="H32" s="312"/>
      <c r="I32" s="313"/>
      <c r="J32" s="470">
        <v>0</v>
      </c>
      <c r="K32" s="471"/>
      <c r="L32" s="472"/>
      <c r="M32" s="75"/>
      <c r="N32" s="75">
        <v>2</v>
      </c>
      <c r="O32" s="540" t="s">
        <v>173</v>
      </c>
      <c r="P32" s="312"/>
      <c r="Q32" s="312"/>
      <c r="R32" s="312"/>
      <c r="S32" s="312"/>
      <c r="T32" s="312"/>
      <c r="U32" s="312"/>
      <c r="V32" s="312"/>
      <c r="W32" s="313"/>
      <c r="X32" s="470">
        <v>0</v>
      </c>
      <c r="Y32" s="471"/>
      <c r="Z32" s="472"/>
      <c r="AA32" s="75"/>
      <c r="AB32" s="114"/>
      <c r="BS32" s="64"/>
      <c r="BT32" s="64"/>
      <c r="BU32" s="106"/>
      <c r="BV32" s="106"/>
      <c r="BW32" s="106"/>
      <c r="BX32" s="106"/>
      <c r="BY32" s="106"/>
      <c r="BZ32" s="106"/>
      <c r="CA32" s="106"/>
    </row>
    <row r="33" spans="1:88" ht="15" customHeight="1" x14ac:dyDescent="0.2">
      <c r="A33" s="60"/>
      <c r="B33" s="541" t="s">
        <v>174</v>
      </c>
      <c r="C33" s="542"/>
      <c r="D33" s="542"/>
      <c r="E33" s="542"/>
      <c r="F33" s="542"/>
      <c r="G33" s="382"/>
      <c r="H33" s="382"/>
      <c r="I33" s="474"/>
      <c r="J33" s="470">
        <v>0</v>
      </c>
      <c r="K33" s="471"/>
      <c r="L33" s="472"/>
      <c r="M33" s="75"/>
      <c r="N33" s="75"/>
      <c r="O33" s="543" t="s">
        <v>481</v>
      </c>
      <c r="P33" s="544"/>
      <c r="Q33" s="544"/>
      <c r="R33" s="544"/>
      <c r="S33" s="544"/>
      <c r="T33" s="544"/>
      <c r="U33" s="544"/>
      <c r="V33" s="544"/>
      <c r="W33" s="545"/>
      <c r="X33" s="470">
        <v>0</v>
      </c>
      <c r="Y33" s="471"/>
      <c r="Z33" s="472"/>
      <c r="AA33" s="75"/>
      <c r="AB33" s="114"/>
      <c r="BS33" s="64"/>
      <c r="BT33" s="64"/>
      <c r="BU33" s="106"/>
      <c r="BV33" s="106"/>
      <c r="BW33" s="106"/>
      <c r="BX33" s="106"/>
      <c r="BY33" s="106"/>
      <c r="BZ33" s="106"/>
      <c r="CA33" s="106"/>
    </row>
    <row r="34" spans="1:88" ht="15" customHeight="1" x14ac:dyDescent="0.2">
      <c r="A34" s="60"/>
      <c r="B34" s="477" t="s">
        <v>175</v>
      </c>
      <c r="C34" s="478"/>
      <c r="D34" s="478"/>
      <c r="E34" s="478"/>
      <c r="F34" s="478"/>
      <c r="G34" s="478"/>
      <c r="H34" s="478"/>
      <c r="I34" s="521"/>
      <c r="J34" s="470">
        <v>0</v>
      </c>
      <c r="K34" s="471"/>
      <c r="L34" s="472"/>
      <c r="M34" s="75"/>
      <c r="N34" s="75"/>
      <c r="O34" s="540" t="s">
        <v>176</v>
      </c>
      <c r="P34" s="312"/>
      <c r="Q34" s="312"/>
      <c r="R34" s="312"/>
      <c r="S34" s="312"/>
      <c r="T34" s="312"/>
      <c r="U34" s="312"/>
      <c r="V34" s="312"/>
      <c r="W34" s="313"/>
      <c r="X34" s="508">
        <f>SUM(X32:Z33)</f>
        <v>0</v>
      </c>
      <c r="Y34" s="509"/>
      <c r="Z34" s="510"/>
      <c r="AA34" s="75"/>
      <c r="AB34" s="114"/>
      <c r="BS34" s="64"/>
      <c r="BT34" s="64"/>
      <c r="BU34" s="106"/>
      <c r="BV34" s="106"/>
      <c r="BW34" s="106"/>
      <c r="BX34" s="106"/>
      <c r="BY34" s="106"/>
      <c r="BZ34" s="106"/>
      <c r="CA34" s="106"/>
    </row>
    <row r="35" spans="1:88" ht="15" customHeight="1" x14ac:dyDescent="0.2">
      <c r="A35" s="60"/>
      <c r="B35" s="311" t="s">
        <v>177</v>
      </c>
      <c r="C35" s="312"/>
      <c r="D35" s="312"/>
      <c r="E35" s="312"/>
      <c r="F35" s="312"/>
      <c r="G35" s="312"/>
      <c r="H35" s="312"/>
      <c r="I35" s="313"/>
      <c r="J35" s="470">
        <v>0</v>
      </c>
      <c r="K35" s="471"/>
      <c r="L35" s="472"/>
      <c r="M35" s="75"/>
      <c r="N35" s="75"/>
      <c r="O35" s="552" t="s">
        <v>44</v>
      </c>
      <c r="P35" s="312"/>
      <c r="Q35" s="312"/>
      <c r="R35" s="312"/>
      <c r="S35" s="312"/>
      <c r="T35" s="312"/>
      <c r="U35" s="312"/>
      <c r="V35" s="312"/>
      <c r="W35" s="312"/>
      <c r="X35" s="553" t="s">
        <v>44</v>
      </c>
      <c r="Y35" s="554"/>
      <c r="Z35" s="554"/>
      <c r="AA35" s="154"/>
      <c r="AB35" s="114"/>
      <c r="BS35" s="64"/>
      <c r="BT35" s="64"/>
      <c r="BU35" s="106"/>
      <c r="BV35" s="106"/>
      <c r="BW35" s="106"/>
      <c r="BX35" s="106"/>
      <c r="BY35" s="106"/>
      <c r="BZ35" s="106"/>
      <c r="CA35" s="106"/>
    </row>
    <row r="36" spans="1:88" ht="15" customHeight="1" x14ac:dyDescent="0.2">
      <c r="A36" s="60"/>
      <c r="B36" s="311" t="s">
        <v>178</v>
      </c>
      <c r="C36" s="312"/>
      <c r="D36" s="312"/>
      <c r="E36" s="312"/>
      <c r="F36" s="312"/>
      <c r="G36" s="312"/>
      <c r="H36" s="312"/>
      <c r="I36" s="313"/>
      <c r="J36" s="470">
        <v>0</v>
      </c>
      <c r="K36" s="471"/>
      <c r="L36" s="472"/>
      <c r="M36" s="75"/>
      <c r="N36" s="303" t="s">
        <v>179</v>
      </c>
      <c r="O36" s="549"/>
      <c r="P36" s="549"/>
      <c r="Q36" s="549"/>
      <c r="R36" s="549"/>
      <c r="S36" s="549"/>
      <c r="T36" s="549"/>
      <c r="U36" s="549"/>
      <c r="V36" s="549"/>
      <c r="W36" s="549"/>
      <c r="X36" s="549"/>
      <c r="Y36" s="549"/>
      <c r="Z36" s="549"/>
      <c r="AA36" s="549"/>
      <c r="AB36" s="550"/>
      <c r="BS36" s="64"/>
      <c r="BT36" s="64"/>
      <c r="BU36" s="106"/>
      <c r="BV36" s="106"/>
      <c r="BW36" s="106"/>
      <c r="BX36" s="106"/>
      <c r="BY36" s="106"/>
      <c r="BZ36" s="106"/>
      <c r="CA36" s="106"/>
      <c r="CJ36" s="106" t="s">
        <v>44</v>
      </c>
    </row>
    <row r="37" spans="1:88" ht="15" customHeight="1" x14ac:dyDescent="0.2">
      <c r="A37" s="60"/>
      <c r="B37" s="311" t="s">
        <v>180</v>
      </c>
      <c r="C37" s="312"/>
      <c r="D37" s="312"/>
      <c r="E37" s="312"/>
      <c r="F37" s="312"/>
      <c r="G37" s="312"/>
      <c r="H37" s="312"/>
      <c r="I37" s="313"/>
      <c r="J37" s="470">
        <v>0</v>
      </c>
      <c r="K37" s="471"/>
      <c r="L37" s="472"/>
      <c r="M37" s="75"/>
      <c r="N37" s="60">
        <v>7</v>
      </c>
      <c r="O37" s="155" t="s">
        <v>181</v>
      </c>
      <c r="P37" s="156"/>
      <c r="Q37" s="156"/>
      <c r="R37" s="156"/>
      <c r="S37" s="156"/>
      <c r="T37" s="156"/>
      <c r="U37" s="156"/>
      <c r="V37" s="156"/>
      <c r="W37" s="157"/>
      <c r="X37" s="551">
        <v>0</v>
      </c>
      <c r="Y37" s="538"/>
      <c r="Z37" s="539"/>
      <c r="AA37" s="158"/>
      <c r="AB37" s="159"/>
      <c r="AC37" s="161">
        <f>X37</f>
        <v>0</v>
      </c>
      <c r="AD37" s="228">
        <v>1500</v>
      </c>
      <c r="AE37" s="228"/>
      <c r="AF37" s="228"/>
      <c r="BS37" s="64"/>
      <c r="BT37" s="64"/>
      <c r="BU37" s="106"/>
      <c r="BV37" s="106"/>
      <c r="BW37" s="106"/>
      <c r="BX37" s="106"/>
      <c r="BY37" s="106"/>
      <c r="BZ37" s="106"/>
      <c r="CA37" s="106"/>
      <c r="CD37" s="67"/>
      <c r="CE37" s="67"/>
      <c r="CF37" s="67"/>
      <c r="CG37" s="67"/>
    </row>
    <row r="38" spans="1:88" ht="15" customHeight="1" x14ac:dyDescent="0.2">
      <c r="A38" s="60"/>
      <c r="B38" s="311" t="s">
        <v>182</v>
      </c>
      <c r="C38" s="312"/>
      <c r="D38" s="312"/>
      <c r="E38" s="312"/>
      <c r="F38" s="312"/>
      <c r="G38" s="312"/>
      <c r="H38" s="312"/>
      <c r="I38" s="313"/>
      <c r="J38" s="470">
        <v>0</v>
      </c>
      <c r="K38" s="471"/>
      <c r="L38" s="472"/>
      <c r="M38" s="75"/>
      <c r="N38" s="60">
        <v>8</v>
      </c>
      <c r="O38" s="540" t="s">
        <v>183</v>
      </c>
      <c r="P38" s="312"/>
      <c r="Q38" s="312"/>
      <c r="R38" s="312"/>
      <c r="S38" s="312"/>
      <c r="T38" s="312"/>
      <c r="U38" s="312"/>
      <c r="V38" s="312"/>
      <c r="W38" s="313"/>
      <c r="X38" s="470">
        <v>0</v>
      </c>
      <c r="Y38" s="471"/>
      <c r="Z38" s="472"/>
      <c r="AA38" s="160"/>
      <c r="AB38" s="139"/>
      <c r="AC38" s="67"/>
      <c r="AD38" s="228">
        <f>J45*5</f>
        <v>0</v>
      </c>
      <c r="AE38" s="228"/>
      <c r="AF38" s="228"/>
      <c r="BS38" s="64"/>
      <c r="BT38" s="64"/>
      <c r="BU38" s="106"/>
      <c r="BV38" s="106"/>
      <c r="BW38" s="106"/>
      <c r="BX38" s="106"/>
      <c r="BY38" s="106"/>
      <c r="BZ38" s="106"/>
      <c r="CA38" s="106"/>
      <c r="CD38" s="67" t="s">
        <v>184</v>
      </c>
      <c r="CE38" s="67"/>
      <c r="CF38" s="67"/>
      <c r="CG38" s="161">
        <f>J47</f>
        <v>0</v>
      </c>
    </row>
    <row r="39" spans="1:88" ht="15" customHeight="1" x14ac:dyDescent="0.2">
      <c r="A39" s="60"/>
      <c r="B39" s="555" t="s">
        <v>185</v>
      </c>
      <c r="C39" s="383"/>
      <c r="D39" s="383"/>
      <c r="E39" s="383"/>
      <c r="F39" s="383"/>
      <c r="G39" s="478"/>
      <c r="H39" s="312"/>
      <c r="I39" s="556"/>
      <c r="J39" s="470">
        <v>0</v>
      </c>
      <c r="K39" s="471"/>
      <c r="L39" s="472"/>
      <c r="M39" s="75"/>
      <c r="N39" s="60">
        <v>12</v>
      </c>
      <c r="O39" s="557" t="s">
        <v>186</v>
      </c>
      <c r="P39" s="478"/>
      <c r="Q39" s="478"/>
      <c r="R39" s="478"/>
      <c r="S39" s="478"/>
      <c r="T39" s="478"/>
      <c r="U39" s="478"/>
      <c r="V39" s="478"/>
      <c r="W39" s="521"/>
      <c r="X39" s="470">
        <v>0</v>
      </c>
      <c r="Y39" s="471"/>
      <c r="Z39" s="472"/>
      <c r="AA39" s="162"/>
      <c r="AB39" s="80"/>
      <c r="AC39" s="67"/>
      <c r="AD39" s="228"/>
      <c r="AE39" s="228"/>
      <c r="AF39" s="228"/>
      <c r="BS39" s="64"/>
      <c r="BT39" s="64"/>
      <c r="BU39" s="106"/>
      <c r="BV39" s="106"/>
      <c r="BW39" s="106"/>
      <c r="BX39" s="106"/>
      <c r="BY39" s="106"/>
      <c r="BZ39" s="106"/>
      <c r="CA39" s="106"/>
      <c r="CD39" s="67" t="s">
        <v>140</v>
      </c>
      <c r="CE39" s="67"/>
      <c r="CF39" s="67"/>
      <c r="CG39" s="161">
        <f>SUM(J47:L53)</f>
        <v>0</v>
      </c>
    </row>
    <row r="40" spans="1:88" ht="15" customHeight="1" x14ac:dyDescent="0.2">
      <c r="A40" s="60"/>
      <c r="B40" s="311" t="s">
        <v>187</v>
      </c>
      <c r="C40" s="312"/>
      <c r="D40" s="312"/>
      <c r="E40" s="312"/>
      <c r="F40" s="312"/>
      <c r="G40" s="312"/>
      <c r="H40" s="312"/>
      <c r="I40" s="313"/>
      <c r="J40" s="470">
        <v>0</v>
      </c>
      <c r="K40" s="471"/>
      <c r="L40" s="472"/>
      <c r="M40" s="75"/>
      <c r="N40" s="117">
        <v>17</v>
      </c>
      <c r="O40" s="557" t="s">
        <v>188</v>
      </c>
      <c r="P40" s="478"/>
      <c r="Q40" s="478"/>
      <c r="R40" s="478"/>
      <c r="S40" s="478"/>
      <c r="T40" s="478"/>
      <c r="U40" s="478"/>
      <c r="V40" s="478"/>
      <c r="W40" s="521"/>
      <c r="X40" s="470">
        <v>0</v>
      </c>
      <c r="Y40" s="471"/>
      <c r="Z40" s="472"/>
      <c r="AA40" s="162"/>
      <c r="AB40" s="80"/>
      <c r="AC40" s="67"/>
      <c r="AD40" s="228"/>
      <c r="AE40" s="228"/>
      <c r="AF40" s="228"/>
      <c r="AH40" s="303" t="s">
        <v>189</v>
      </c>
      <c r="AI40" s="549"/>
      <c r="AJ40" s="549"/>
      <c r="AK40" s="549"/>
      <c r="AL40" s="549"/>
      <c r="AM40" s="549"/>
      <c r="AN40" s="549"/>
      <c r="AO40" s="549"/>
      <c r="AP40" s="549"/>
      <c r="AQ40" s="549"/>
      <c r="AR40" s="549"/>
      <c r="AS40" s="549"/>
      <c r="AT40" s="549"/>
      <c r="AU40" s="549"/>
      <c r="AV40" s="550"/>
      <c r="AW40" s="60"/>
      <c r="AX40" s="60"/>
      <c r="AY40" s="60"/>
      <c r="AZ40" s="60"/>
      <c r="BA40" s="60"/>
      <c r="BB40" s="60"/>
      <c r="BC40" s="60"/>
      <c r="BD40" s="60"/>
      <c r="BE40" s="60"/>
      <c r="BF40" s="60"/>
      <c r="BG40" s="60"/>
      <c r="BH40" s="60"/>
      <c r="BI40" s="60"/>
      <c r="BJ40" s="60"/>
      <c r="BK40" s="60"/>
      <c r="BL40" s="60"/>
      <c r="BM40" s="60"/>
      <c r="BN40" s="60"/>
      <c r="BO40" s="60"/>
      <c r="BP40" s="60"/>
      <c r="BQ40" s="60"/>
      <c r="BR40" s="60"/>
      <c r="BS40" s="566" t="s">
        <v>95</v>
      </c>
      <c r="BT40" s="567"/>
      <c r="BU40" s="106"/>
      <c r="BV40" s="106"/>
      <c r="BW40" s="106"/>
      <c r="BX40" s="106"/>
      <c r="BY40" s="106"/>
      <c r="BZ40" s="106"/>
      <c r="CA40" s="106"/>
      <c r="CD40" s="67" t="s">
        <v>176</v>
      </c>
      <c r="CE40" s="67"/>
      <c r="CF40" s="67"/>
      <c r="CG40" s="67">
        <f>X34</f>
        <v>0</v>
      </c>
    </row>
    <row r="41" spans="1:88" ht="15" customHeight="1" x14ac:dyDescent="0.2">
      <c r="A41" s="60"/>
      <c r="B41" s="499" t="s">
        <v>192</v>
      </c>
      <c r="C41" s="312"/>
      <c r="D41" s="312"/>
      <c r="E41" s="312"/>
      <c r="F41" s="312"/>
      <c r="G41" s="312"/>
      <c r="H41" s="312"/>
      <c r="I41" s="313"/>
      <c r="J41" s="470">
        <v>0</v>
      </c>
      <c r="K41" s="471"/>
      <c r="L41" s="472"/>
      <c r="M41" s="75"/>
      <c r="N41" s="117"/>
      <c r="O41" s="568" t="s">
        <v>190</v>
      </c>
      <c r="P41" s="569"/>
      <c r="Q41" s="569"/>
      <c r="R41" s="569"/>
      <c r="S41" s="569"/>
      <c r="T41" s="569"/>
      <c r="U41" s="569"/>
      <c r="V41" s="569"/>
      <c r="W41" s="570"/>
      <c r="X41" s="571">
        <v>0</v>
      </c>
      <c r="Y41" s="572"/>
      <c r="Z41" s="573"/>
      <c r="AA41" s="162"/>
      <c r="AB41" s="80"/>
      <c r="AC41" s="161">
        <f>X41</f>
        <v>0</v>
      </c>
      <c r="AF41" s="68" t="s">
        <v>44</v>
      </c>
      <c r="AH41" s="561" t="s">
        <v>191</v>
      </c>
      <c r="AI41" s="562"/>
      <c r="AJ41" s="562"/>
      <c r="AK41" s="562"/>
      <c r="AL41" s="562"/>
      <c r="AM41" s="562"/>
      <c r="AN41" s="562"/>
      <c r="AO41" s="562"/>
      <c r="AP41" s="562"/>
      <c r="AQ41" s="562"/>
      <c r="AR41" s="562"/>
      <c r="AS41" s="562"/>
      <c r="AT41" s="562"/>
      <c r="AU41" s="562"/>
      <c r="AV41" s="563"/>
      <c r="AW41" s="60"/>
      <c r="AX41" s="60"/>
      <c r="AY41" s="60"/>
      <c r="AZ41" s="60"/>
      <c r="BA41" s="60"/>
      <c r="BB41" s="60"/>
      <c r="BC41" s="60"/>
      <c r="BD41" s="60"/>
      <c r="BE41" s="60"/>
      <c r="BF41" s="60"/>
      <c r="BG41" s="60"/>
      <c r="BH41" s="60"/>
      <c r="BI41" s="60"/>
      <c r="BJ41" s="60"/>
      <c r="BK41" s="60"/>
      <c r="BL41" s="60"/>
      <c r="BM41" s="60"/>
      <c r="BN41" s="60"/>
      <c r="BO41" s="60"/>
      <c r="BP41" s="60"/>
      <c r="BQ41" s="60"/>
      <c r="BR41" s="60"/>
      <c r="BS41" s="564">
        <f>X44</f>
        <v>0</v>
      </c>
      <c r="BT41" s="565"/>
      <c r="BU41" s="106"/>
      <c r="BV41" s="106"/>
      <c r="BW41" s="106"/>
      <c r="BX41" s="106"/>
      <c r="BY41" s="106"/>
      <c r="BZ41" s="106"/>
      <c r="CA41" s="106"/>
      <c r="CD41" s="67" t="s">
        <v>181</v>
      </c>
      <c r="CE41" s="67"/>
      <c r="CF41" s="67"/>
      <c r="CG41" s="67">
        <f>X37</f>
        <v>0</v>
      </c>
    </row>
    <row r="42" spans="1:88" ht="15" customHeight="1" x14ac:dyDescent="0.25">
      <c r="A42" s="60"/>
      <c r="B42" s="574" t="s">
        <v>480</v>
      </c>
      <c r="C42" s="512"/>
      <c r="D42" s="512"/>
      <c r="E42" s="575">
        <v>0</v>
      </c>
      <c r="F42" s="576"/>
      <c r="G42" s="576"/>
      <c r="H42" s="576"/>
      <c r="I42" s="577"/>
      <c r="J42" s="508">
        <f>E42*(J45/J44)</f>
        <v>0</v>
      </c>
      <c r="K42" s="509"/>
      <c r="L42" s="510"/>
      <c r="M42" s="75">
        <f>MIN(AD37,AD38)</f>
        <v>0</v>
      </c>
      <c r="N42" s="75"/>
      <c r="O42" s="558" t="s">
        <v>193</v>
      </c>
      <c r="P42" s="559"/>
      <c r="Q42" s="559"/>
      <c r="R42" s="559"/>
      <c r="S42" s="559"/>
      <c r="T42" s="559"/>
      <c r="U42" s="559"/>
      <c r="V42" s="559"/>
      <c r="W42" s="560"/>
      <c r="X42" s="470">
        <f>SUM(X37:Z40)</f>
        <v>0</v>
      </c>
      <c r="Y42" s="471"/>
      <c r="Z42" s="472"/>
      <c r="AA42" s="75"/>
      <c r="AB42" s="114"/>
      <c r="AC42" s="67"/>
      <c r="AF42" s="68" t="s">
        <v>44</v>
      </c>
      <c r="AH42" s="561" t="s">
        <v>194</v>
      </c>
      <c r="AI42" s="562"/>
      <c r="AJ42" s="562"/>
      <c r="AK42" s="562"/>
      <c r="AL42" s="562"/>
      <c r="AM42" s="562"/>
      <c r="AN42" s="562"/>
      <c r="AO42" s="562"/>
      <c r="AP42" s="562"/>
      <c r="AQ42" s="562"/>
      <c r="AR42" s="562"/>
      <c r="AS42" s="562"/>
      <c r="AT42" s="562"/>
      <c r="AU42" s="562"/>
      <c r="AV42" s="563"/>
      <c r="AW42" s="60"/>
      <c r="AX42" s="60"/>
      <c r="AY42" s="60"/>
      <c r="AZ42" s="60"/>
      <c r="BA42" s="60"/>
      <c r="BB42" s="60"/>
      <c r="BC42" s="60"/>
      <c r="BD42" s="60"/>
      <c r="BE42" s="60"/>
      <c r="BF42" s="60"/>
      <c r="BG42" s="60"/>
      <c r="BH42" s="60"/>
      <c r="BI42" s="60"/>
      <c r="BJ42" s="60"/>
      <c r="BK42" s="60"/>
      <c r="BL42" s="60"/>
      <c r="BM42" s="60"/>
      <c r="BN42" s="60"/>
      <c r="BO42" s="60"/>
      <c r="BP42" s="60"/>
      <c r="BQ42" s="60"/>
      <c r="BR42" s="60"/>
      <c r="BS42" s="564">
        <f>X29</f>
        <v>0</v>
      </c>
      <c r="BT42" s="565"/>
      <c r="BU42" s="106"/>
      <c r="BV42" s="106"/>
      <c r="BW42" s="106"/>
      <c r="BX42" s="106"/>
      <c r="BY42" s="106"/>
      <c r="BZ42" s="106"/>
      <c r="CA42" s="106"/>
      <c r="CD42" s="67" t="s">
        <v>195</v>
      </c>
      <c r="CE42" s="67"/>
      <c r="CF42" s="67"/>
      <c r="CG42" s="161">
        <f>X38+X39+X40</f>
        <v>0</v>
      </c>
    </row>
    <row r="43" spans="1:88" ht="15" customHeight="1" x14ac:dyDescent="0.2">
      <c r="A43" s="60"/>
      <c r="B43" s="587" t="s">
        <v>196</v>
      </c>
      <c r="C43" s="588"/>
      <c r="D43" s="588"/>
      <c r="E43" s="588"/>
      <c r="F43" s="588"/>
      <c r="G43" s="588"/>
      <c r="H43" s="588"/>
      <c r="I43" s="589"/>
      <c r="J43" s="590">
        <f>MAX(J42,M42)</f>
        <v>0</v>
      </c>
      <c r="K43" s="591"/>
      <c r="L43" s="592"/>
      <c r="M43" s="75"/>
      <c r="N43" s="303" t="s">
        <v>197</v>
      </c>
      <c r="O43" s="301"/>
      <c r="P43" s="301"/>
      <c r="Q43" s="301"/>
      <c r="R43" s="301"/>
      <c r="S43" s="301"/>
      <c r="T43" s="301"/>
      <c r="U43" s="301"/>
      <c r="V43" s="301"/>
      <c r="W43" s="301"/>
      <c r="X43" s="301"/>
      <c r="Y43" s="301"/>
      <c r="Z43" s="301"/>
      <c r="AA43" s="301"/>
      <c r="AB43" s="593"/>
      <c r="AC43" s="67"/>
      <c r="AH43" s="561" t="s">
        <v>198</v>
      </c>
      <c r="AI43" s="562"/>
      <c r="AJ43" s="562"/>
      <c r="AK43" s="562"/>
      <c r="AL43" s="562"/>
      <c r="AM43" s="562"/>
      <c r="AN43" s="562"/>
      <c r="AO43" s="562"/>
      <c r="AP43" s="562"/>
      <c r="AQ43" s="562"/>
      <c r="AR43" s="562"/>
      <c r="AS43" s="562"/>
      <c r="AT43" s="562"/>
      <c r="AU43" s="562"/>
      <c r="AV43" s="563"/>
      <c r="AW43" s="60"/>
      <c r="AX43" s="60"/>
      <c r="AY43" s="60"/>
      <c r="AZ43" s="60"/>
      <c r="BA43" s="60"/>
      <c r="BB43" s="60"/>
      <c r="BC43" s="60"/>
      <c r="BD43" s="60"/>
      <c r="BE43" s="60"/>
      <c r="BF43" s="60"/>
      <c r="BG43" s="60"/>
      <c r="BH43" s="60"/>
      <c r="BI43" s="60"/>
      <c r="BJ43" s="60"/>
      <c r="BK43" s="60"/>
      <c r="BL43" s="60"/>
      <c r="BM43" s="60"/>
      <c r="BN43" s="60"/>
      <c r="BO43" s="60"/>
      <c r="BP43" s="60"/>
      <c r="BQ43" s="60"/>
      <c r="BR43" s="60"/>
      <c r="BS43" s="564">
        <f>J54-J52</f>
        <v>0</v>
      </c>
      <c r="BT43" s="565"/>
      <c r="BU43" s="106"/>
      <c r="BV43" s="106"/>
      <c r="BW43" s="106"/>
      <c r="BX43" s="106"/>
      <c r="BY43" s="106"/>
      <c r="BZ43" s="106"/>
      <c r="CA43" s="106"/>
      <c r="CD43" s="67" t="s">
        <v>199</v>
      </c>
      <c r="CE43" s="67"/>
      <c r="CF43" s="67"/>
      <c r="CG43" s="161">
        <f>X51</f>
        <v>0</v>
      </c>
    </row>
    <row r="44" spans="1:88" ht="15" customHeight="1" x14ac:dyDescent="0.2">
      <c r="A44" s="60"/>
      <c r="B44" s="578" t="s">
        <v>200</v>
      </c>
      <c r="C44" s="579"/>
      <c r="D44" s="579"/>
      <c r="E44" s="579"/>
      <c r="F44" s="579"/>
      <c r="G44" s="579"/>
      <c r="H44" s="579"/>
      <c r="I44" s="580"/>
      <c r="J44" s="581">
        <v>1</v>
      </c>
      <c r="K44" s="582"/>
      <c r="L44" s="583"/>
      <c r="M44" s="78"/>
      <c r="O44" s="584" t="s">
        <v>201</v>
      </c>
      <c r="P44" s="585"/>
      <c r="Q44" s="585"/>
      <c r="R44" s="585"/>
      <c r="S44" s="585"/>
      <c r="T44" s="585"/>
      <c r="U44" s="585"/>
      <c r="V44" s="585"/>
      <c r="W44" s="586"/>
      <c r="X44" s="470">
        <v>0</v>
      </c>
      <c r="Y44" s="471"/>
      <c r="Z44" s="472"/>
      <c r="AA44" s="118"/>
      <c r="AB44" s="163"/>
      <c r="AC44" s="67"/>
      <c r="AH44" s="561" t="s">
        <v>202</v>
      </c>
      <c r="AI44" s="562"/>
      <c r="AJ44" s="562"/>
      <c r="AK44" s="562"/>
      <c r="AL44" s="562"/>
      <c r="AM44" s="562"/>
      <c r="AN44" s="562"/>
      <c r="AO44" s="562"/>
      <c r="AP44" s="562"/>
      <c r="AQ44" s="562"/>
      <c r="AR44" s="562"/>
      <c r="AS44" s="562"/>
      <c r="AT44" s="562"/>
      <c r="AU44" s="562"/>
      <c r="AV44" s="563"/>
      <c r="AW44" s="60"/>
      <c r="AX44" s="60"/>
      <c r="AY44" s="60"/>
      <c r="AZ44" s="60"/>
      <c r="BA44" s="60"/>
      <c r="BB44" s="60"/>
      <c r="BC44" s="60"/>
      <c r="BD44" s="60"/>
      <c r="BE44" s="60"/>
      <c r="BF44" s="60"/>
      <c r="BG44" s="60"/>
      <c r="BH44" s="60"/>
      <c r="BI44" s="60"/>
      <c r="BJ44" s="60"/>
      <c r="BK44" s="60"/>
      <c r="BL44" s="60"/>
      <c r="BM44" s="60"/>
      <c r="BN44" s="60"/>
      <c r="BO44" s="60"/>
      <c r="BP44" s="60"/>
      <c r="BQ44" s="60"/>
      <c r="BR44" s="60"/>
      <c r="BS44" s="564">
        <f>X49</f>
        <v>0</v>
      </c>
      <c r="BT44" s="565"/>
      <c r="BU44" s="106"/>
      <c r="BV44" s="106"/>
      <c r="BW44" s="106"/>
      <c r="BX44" s="106"/>
      <c r="BY44" s="106"/>
      <c r="BZ44" s="106"/>
      <c r="CA44" s="106"/>
      <c r="CD44" s="67"/>
      <c r="CE44" s="67"/>
      <c r="CF44" s="67"/>
      <c r="CG44" s="67"/>
    </row>
    <row r="45" spans="1:88" ht="15" customHeight="1" x14ac:dyDescent="0.2">
      <c r="A45" s="60"/>
      <c r="B45" s="578" t="s">
        <v>203</v>
      </c>
      <c r="C45" s="579"/>
      <c r="D45" s="579"/>
      <c r="E45" s="579"/>
      <c r="F45" s="579"/>
      <c r="G45" s="579"/>
      <c r="H45" s="579"/>
      <c r="I45" s="580"/>
      <c r="J45" s="581">
        <v>0</v>
      </c>
      <c r="K45" s="582"/>
      <c r="L45" s="583"/>
      <c r="M45" s="227">
        <f>J45/J44</f>
        <v>0</v>
      </c>
      <c r="N45" s="78"/>
      <c r="O45" s="584" t="s">
        <v>204</v>
      </c>
      <c r="P45" s="585"/>
      <c r="Q45" s="585"/>
      <c r="R45" s="585"/>
      <c r="S45" s="585"/>
      <c r="T45" s="585"/>
      <c r="U45" s="585"/>
      <c r="V45" s="585"/>
      <c r="W45" s="586"/>
      <c r="X45" s="470">
        <v>0</v>
      </c>
      <c r="Y45" s="471"/>
      <c r="Z45" s="472"/>
      <c r="AA45" s="60"/>
      <c r="AB45" s="80"/>
      <c r="AC45" s="67"/>
      <c r="AH45" s="561" t="s">
        <v>205</v>
      </c>
      <c r="AI45" s="562"/>
      <c r="AJ45" s="562"/>
      <c r="AK45" s="562"/>
      <c r="AL45" s="562"/>
      <c r="AM45" s="562"/>
      <c r="AN45" s="562"/>
      <c r="AO45" s="562"/>
      <c r="AP45" s="562"/>
      <c r="AQ45" s="562"/>
      <c r="AR45" s="562"/>
      <c r="AS45" s="562"/>
      <c r="AT45" s="562"/>
      <c r="AU45" s="562"/>
      <c r="AV45" s="563"/>
      <c r="AW45" s="60"/>
      <c r="AX45" s="60"/>
      <c r="AY45" s="60"/>
      <c r="AZ45" s="60"/>
      <c r="BA45" s="60"/>
      <c r="BB45" s="60"/>
      <c r="BC45" s="60"/>
      <c r="BD45" s="60"/>
      <c r="BE45" s="60"/>
      <c r="BF45" s="60"/>
      <c r="BG45" s="60"/>
      <c r="BH45" s="60"/>
      <c r="BI45" s="60"/>
      <c r="BJ45" s="60"/>
      <c r="BK45" s="60"/>
      <c r="BL45" s="60"/>
      <c r="BM45" s="60"/>
      <c r="BN45" s="60"/>
      <c r="BO45" s="60"/>
      <c r="BP45" s="60"/>
      <c r="BQ45" s="60"/>
      <c r="BR45" s="60"/>
      <c r="BS45" s="564">
        <f>X50</f>
        <v>0</v>
      </c>
      <c r="BT45" s="565"/>
      <c r="BU45" s="106"/>
      <c r="BV45" s="106"/>
      <c r="BW45" s="106"/>
      <c r="BX45" s="106"/>
      <c r="BY45" s="106"/>
      <c r="BZ45" s="106"/>
      <c r="CA45" s="106"/>
      <c r="CD45" s="106" t="s">
        <v>44</v>
      </c>
    </row>
    <row r="46" spans="1:88" ht="15" customHeight="1" x14ac:dyDescent="0.2">
      <c r="A46" s="60"/>
      <c r="B46" s="606" t="s">
        <v>206</v>
      </c>
      <c r="C46" s="607"/>
      <c r="D46" s="607"/>
      <c r="E46" s="607"/>
      <c r="F46" s="607"/>
      <c r="G46" s="607"/>
      <c r="H46" s="607"/>
      <c r="I46" s="608"/>
      <c r="J46" s="508">
        <f>'Basic Information'!L60</f>
        <v>0</v>
      </c>
      <c r="K46" s="509"/>
      <c r="L46" s="510"/>
      <c r="M46" s="75"/>
      <c r="N46" s="60"/>
      <c r="O46" s="561" t="s">
        <v>207</v>
      </c>
      <c r="P46" s="604"/>
      <c r="Q46" s="604"/>
      <c r="R46" s="604"/>
      <c r="S46" s="604"/>
      <c r="T46" s="604"/>
      <c r="U46" s="604"/>
      <c r="V46" s="604"/>
      <c r="W46" s="605"/>
      <c r="X46" s="470">
        <v>0</v>
      </c>
      <c r="Y46" s="471"/>
      <c r="Z46" s="472"/>
      <c r="AA46" s="162"/>
      <c r="AB46" s="80"/>
      <c r="AC46" s="67"/>
      <c r="AH46" s="609" t="s">
        <v>208</v>
      </c>
      <c r="AI46" s="610"/>
      <c r="AJ46" s="610"/>
      <c r="AK46" s="610"/>
      <c r="AL46" s="610"/>
      <c r="AM46" s="610"/>
      <c r="AN46" s="610"/>
      <c r="AO46" s="610"/>
      <c r="AP46" s="610"/>
      <c r="AQ46" s="610"/>
      <c r="AR46" s="610"/>
      <c r="AS46" s="610"/>
      <c r="AT46" s="610"/>
      <c r="AU46" s="610"/>
      <c r="AV46" s="611"/>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612"/>
      <c r="BT46" s="613"/>
      <c r="BU46" s="106"/>
      <c r="BV46" s="106"/>
      <c r="BW46" s="106"/>
      <c r="BX46" s="106"/>
      <c r="BY46" s="106"/>
      <c r="BZ46" s="106"/>
      <c r="CA46" s="106"/>
    </row>
    <row r="47" spans="1:88" ht="15" customHeight="1" x14ac:dyDescent="0.25">
      <c r="A47" s="60"/>
      <c r="B47" s="598" t="s">
        <v>184</v>
      </c>
      <c r="C47" s="599"/>
      <c r="D47" s="599"/>
      <c r="E47" s="599"/>
      <c r="F47" s="599"/>
      <c r="G47" s="599"/>
      <c r="H47" s="599"/>
      <c r="I47" s="600"/>
      <c r="J47" s="601">
        <f>SUM(J18:L41)+J46+J43</f>
        <v>0</v>
      </c>
      <c r="K47" s="602"/>
      <c r="L47" s="603"/>
      <c r="M47" s="75"/>
      <c r="N47" s="89"/>
      <c r="O47" s="561" t="s">
        <v>209</v>
      </c>
      <c r="P47" s="604"/>
      <c r="Q47" s="604"/>
      <c r="R47" s="604"/>
      <c r="S47" s="604"/>
      <c r="T47" s="604"/>
      <c r="U47" s="604"/>
      <c r="V47" s="604"/>
      <c r="W47" s="605"/>
      <c r="X47" s="470">
        <v>0</v>
      </c>
      <c r="Y47" s="471"/>
      <c r="Z47" s="472"/>
      <c r="AA47" s="165"/>
      <c r="AB47" s="114"/>
      <c r="AC47" s="67"/>
      <c r="AH47" s="561" t="s">
        <v>210</v>
      </c>
      <c r="AI47" s="562"/>
      <c r="AJ47" s="562"/>
      <c r="AK47" s="562"/>
      <c r="AL47" s="562"/>
      <c r="AM47" s="562"/>
      <c r="AN47" s="562"/>
      <c r="AO47" s="562"/>
      <c r="AP47" s="562"/>
      <c r="AQ47" s="562"/>
      <c r="AR47" s="562"/>
      <c r="AS47" s="562"/>
      <c r="AT47" s="562"/>
      <c r="AU47" s="562"/>
      <c r="AV47" s="563"/>
      <c r="AW47" s="60"/>
      <c r="AX47" s="60"/>
      <c r="AY47" s="60"/>
      <c r="AZ47" s="60"/>
      <c r="BA47" s="60"/>
      <c r="BB47" s="60"/>
      <c r="BC47" s="60"/>
      <c r="BD47" s="60"/>
      <c r="BE47" s="60"/>
      <c r="BF47" s="60"/>
      <c r="BG47" s="60"/>
      <c r="BH47" s="60"/>
      <c r="BI47" s="60"/>
      <c r="BJ47" s="60"/>
      <c r="BK47" s="60"/>
      <c r="BL47" s="60"/>
      <c r="BM47" s="60"/>
      <c r="BN47" s="60"/>
      <c r="BO47" s="60"/>
      <c r="BP47" s="60"/>
      <c r="BQ47" s="60"/>
      <c r="BR47" s="60"/>
      <c r="BS47" s="564">
        <f>X45</f>
        <v>0</v>
      </c>
      <c r="BT47" s="565"/>
      <c r="BU47" s="106"/>
      <c r="BV47" s="106"/>
      <c r="BW47" s="106"/>
      <c r="BX47" s="106"/>
      <c r="BY47" s="106"/>
      <c r="BZ47" s="106"/>
      <c r="CA47" s="106"/>
    </row>
    <row r="48" spans="1:88" ht="15" customHeight="1" x14ac:dyDescent="0.2">
      <c r="A48" s="60">
        <v>9</v>
      </c>
      <c r="B48" s="311" t="s">
        <v>211</v>
      </c>
      <c r="C48" s="617"/>
      <c r="D48" s="617"/>
      <c r="E48" s="617"/>
      <c r="F48" s="617"/>
      <c r="G48" s="617"/>
      <c r="H48" s="617"/>
      <c r="I48" s="618"/>
      <c r="J48" s="470">
        <v>0</v>
      </c>
      <c r="K48" s="471"/>
      <c r="L48" s="472"/>
      <c r="M48" s="75"/>
      <c r="N48" s="97"/>
      <c r="O48" s="561" t="s">
        <v>212</v>
      </c>
      <c r="P48" s="604"/>
      <c r="Q48" s="604"/>
      <c r="R48" s="604"/>
      <c r="S48" s="604"/>
      <c r="T48" s="604"/>
      <c r="U48" s="604"/>
      <c r="V48" s="604"/>
      <c r="W48" s="605"/>
      <c r="X48" s="470">
        <v>0</v>
      </c>
      <c r="Y48" s="471"/>
      <c r="Z48" s="472"/>
      <c r="AA48" s="97"/>
      <c r="AB48" s="139"/>
      <c r="AC48" s="67"/>
      <c r="AH48" s="594" t="s">
        <v>213</v>
      </c>
      <c r="AI48" s="595"/>
      <c r="AJ48" s="595"/>
      <c r="AK48" s="595"/>
      <c r="AL48" s="595"/>
      <c r="AM48" s="595"/>
      <c r="AN48" s="595"/>
      <c r="AO48" s="595"/>
      <c r="AP48" s="595"/>
      <c r="AQ48" s="596"/>
      <c r="AR48" s="596"/>
      <c r="AS48" s="596"/>
      <c r="AT48" s="596"/>
      <c r="AU48" s="596"/>
      <c r="AV48" s="597"/>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564">
        <f>(BS41+BS42-BS43-BS44+BS45+BS46)-BS47</f>
        <v>0</v>
      </c>
      <c r="BT48" s="565"/>
      <c r="BU48" s="106"/>
      <c r="BV48" s="106"/>
      <c r="BW48" s="106"/>
      <c r="BX48" s="106"/>
      <c r="BY48" s="106"/>
      <c r="BZ48" s="106"/>
      <c r="CA48" s="106"/>
    </row>
    <row r="49" spans="1:120" ht="15" customHeight="1" x14ac:dyDescent="0.2">
      <c r="A49" s="60">
        <v>11</v>
      </c>
      <c r="B49" s="477" t="s">
        <v>214</v>
      </c>
      <c r="C49" s="478"/>
      <c r="D49" s="478"/>
      <c r="E49" s="478"/>
      <c r="F49" s="478"/>
      <c r="G49" s="478"/>
      <c r="H49" s="478"/>
      <c r="I49" s="479"/>
      <c r="J49" s="470">
        <v>0</v>
      </c>
      <c r="K49" s="471"/>
      <c r="L49" s="472"/>
      <c r="M49" s="75"/>
      <c r="N49" s="97"/>
      <c r="O49" s="614" t="s">
        <v>215</v>
      </c>
      <c r="P49" s="615"/>
      <c r="Q49" s="615"/>
      <c r="R49" s="615"/>
      <c r="S49" s="615"/>
      <c r="T49" s="615"/>
      <c r="U49" s="615"/>
      <c r="V49" s="615"/>
      <c r="W49" s="616"/>
      <c r="X49" s="508">
        <f>'Basic Information'!M40</f>
        <v>0</v>
      </c>
      <c r="Y49" s="509"/>
      <c r="Z49" s="510"/>
      <c r="AA49" s="97"/>
      <c r="AB49" s="139"/>
      <c r="AC49" s="67"/>
      <c r="BS49" s="64"/>
      <c r="BT49" s="64"/>
      <c r="BU49" s="106"/>
      <c r="BV49" s="106"/>
      <c r="BW49" s="106"/>
      <c r="BX49" s="106"/>
      <c r="BY49" s="106"/>
      <c r="BZ49" s="106"/>
      <c r="CA49" s="106"/>
    </row>
    <row r="50" spans="1:120" ht="15" customHeight="1" thickBot="1" x14ac:dyDescent="0.25">
      <c r="A50" s="60">
        <v>12</v>
      </c>
      <c r="B50" s="311" t="s">
        <v>216</v>
      </c>
      <c r="C50" s="617"/>
      <c r="D50" s="617"/>
      <c r="E50" s="617"/>
      <c r="F50" s="617"/>
      <c r="G50" s="617"/>
      <c r="H50" s="617" t="s">
        <v>44</v>
      </c>
      <c r="I50" s="618"/>
      <c r="J50" s="619">
        <v>0</v>
      </c>
      <c r="K50" s="620"/>
      <c r="L50" s="621"/>
      <c r="M50" s="75"/>
      <c r="N50" s="97"/>
      <c r="O50" s="614" t="s">
        <v>217</v>
      </c>
      <c r="P50" s="615"/>
      <c r="Q50" s="615"/>
      <c r="R50" s="615"/>
      <c r="S50" s="615"/>
      <c r="T50" s="615"/>
      <c r="U50" s="615"/>
      <c r="V50" s="615"/>
      <c r="W50" s="616"/>
      <c r="X50" s="508">
        <f>'Basic Information'!Z40</f>
        <v>0</v>
      </c>
      <c r="Y50" s="509"/>
      <c r="Z50" s="510"/>
      <c r="AA50" s="97"/>
      <c r="AB50" s="139"/>
      <c r="AC50" s="183"/>
      <c r="AD50" s="183"/>
      <c r="BS50" s="64"/>
      <c r="BT50" s="64"/>
      <c r="BU50" s="106"/>
      <c r="BV50" s="106"/>
      <c r="BW50" s="106"/>
      <c r="BX50" s="106"/>
      <c r="BY50" s="106"/>
      <c r="BZ50" s="106"/>
      <c r="CA50" s="106"/>
    </row>
    <row r="51" spans="1:120" ht="15" customHeight="1" thickTop="1" x14ac:dyDescent="0.2">
      <c r="A51" s="60">
        <v>13</v>
      </c>
      <c r="B51" s="477" t="s">
        <v>218</v>
      </c>
      <c r="C51" s="478"/>
      <c r="D51" s="478"/>
      <c r="E51" s="478"/>
      <c r="F51" s="478"/>
      <c r="G51" s="478"/>
      <c r="H51" s="478"/>
      <c r="I51" s="479"/>
      <c r="J51" s="619">
        <v>0</v>
      </c>
      <c r="K51" s="620"/>
      <c r="L51" s="621"/>
      <c r="M51" s="75"/>
      <c r="N51" s="622" t="s">
        <v>219</v>
      </c>
      <c r="O51" s="625" t="s">
        <v>199</v>
      </c>
      <c r="P51" s="626"/>
      <c r="Q51" s="626"/>
      <c r="R51" s="626"/>
      <c r="S51" s="626"/>
      <c r="T51" s="626"/>
      <c r="U51" s="626"/>
      <c r="V51" s="626"/>
      <c r="W51" s="627"/>
      <c r="X51" s="628">
        <f>X29-J54</f>
        <v>0</v>
      </c>
      <c r="Y51" s="629"/>
      <c r="Z51" s="629"/>
      <c r="AA51" s="630" t="s">
        <v>286</v>
      </c>
      <c r="AB51" s="631"/>
      <c r="AC51" s="184">
        <f>X51</f>
        <v>0</v>
      </c>
      <c r="AD51" s="183"/>
      <c r="AE51" s="106">
        <v>0</v>
      </c>
      <c r="AF51" s="106"/>
      <c r="BS51" s="64"/>
      <c r="BT51" s="64"/>
      <c r="BU51" s="106"/>
      <c r="BV51" s="106"/>
      <c r="BW51" s="106"/>
      <c r="BX51" s="106"/>
      <c r="BY51" s="106"/>
      <c r="BZ51" s="106"/>
      <c r="CA51" s="106"/>
    </row>
    <row r="52" spans="1:120" ht="15" customHeight="1" x14ac:dyDescent="0.2">
      <c r="A52" s="60">
        <v>14</v>
      </c>
      <c r="B52" s="499" t="s">
        <v>220</v>
      </c>
      <c r="C52" s="312"/>
      <c r="D52" s="312"/>
      <c r="E52" s="312"/>
      <c r="F52" s="312"/>
      <c r="G52" s="312"/>
      <c r="H52" s="312"/>
      <c r="I52" s="313"/>
      <c r="J52" s="636">
        <f>'Basic Information'!Z59</f>
        <v>0</v>
      </c>
      <c r="K52" s="637"/>
      <c r="L52" s="638"/>
      <c r="M52" s="75"/>
      <c r="N52" s="623"/>
      <c r="O52" s="639" t="s">
        <v>221</v>
      </c>
      <c r="P52" s="640"/>
      <c r="Q52" s="640"/>
      <c r="R52" s="640"/>
      <c r="S52" s="640"/>
      <c r="T52" s="640"/>
      <c r="U52" s="640"/>
      <c r="V52" s="641">
        <v>1.4999999999999999E-2</v>
      </c>
      <c r="W52" s="642"/>
      <c r="X52" s="651">
        <f>MAX(AE51,AE52)</f>
        <v>0</v>
      </c>
      <c r="Y52" s="652"/>
      <c r="Z52" s="653"/>
      <c r="AA52" s="632"/>
      <c r="AB52" s="633"/>
      <c r="AC52" s="183"/>
      <c r="AD52" s="184"/>
      <c r="AE52" s="182">
        <f>X51*V52</f>
        <v>0</v>
      </c>
      <c r="AF52" s="106"/>
      <c r="BS52" s="64"/>
      <c r="BT52" s="64"/>
      <c r="BU52" s="106"/>
      <c r="BV52" s="106"/>
      <c r="BW52" s="106"/>
      <c r="BX52" s="106"/>
      <c r="BY52" s="106"/>
      <c r="BZ52" s="106"/>
      <c r="CA52" s="106"/>
    </row>
    <row r="53" spans="1:120" ht="15" customHeight="1" thickBot="1" x14ac:dyDescent="0.25">
      <c r="A53" s="60">
        <v>16</v>
      </c>
      <c r="B53" s="654" t="s">
        <v>222</v>
      </c>
      <c r="C53" s="655"/>
      <c r="D53" s="655"/>
      <c r="E53" s="655"/>
      <c r="F53" s="655"/>
      <c r="G53" s="655"/>
      <c r="H53" s="655"/>
      <c r="I53" s="656"/>
      <c r="J53" s="657">
        <v>0</v>
      </c>
      <c r="K53" s="658"/>
      <c r="L53" s="659"/>
      <c r="M53" s="75"/>
      <c r="N53" s="623"/>
      <c r="O53" s="639" t="s">
        <v>223</v>
      </c>
      <c r="P53" s="640"/>
      <c r="Q53" s="640"/>
      <c r="R53" s="640"/>
      <c r="S53" s="640"/>
      <c r="T53" s="640"/>
      <c r="U53" s="640"/>
      <c r="V53" s="649" t="e">
        <f ca="1">'2023 Tax Estimator'!B35</f>
        <v>#N/A</v>
      </c>
      <c r="W53" s="650">
        <v>0.18</v>
      </c>
      <c r="X53" s="651" t="e">
        <f ca="1">AD53*V53</f>
        <v>#N/A</v>
      </c>
      <c r="Y53" s="652"/>
      <c r="Z53" s="653"/>
      <c r="AA53" s="632"/>
      <c r="AB53" s="633"/>
      <c r="AC53" s="183"/>
      <c r="AD53" s="184">
        <f>X51*0.8</f>
        <v>0</v>
      </c>
      <c r="AE53" s="182" t="e">
        <f ca="1">(AD53+X37-X41)*V53</f>
        <v>#N/A</v>
      </c>
      <c r="AF53" s="106"/>
      <c r="BS53" s="64"/>
      <c r="BT53" s="64"/>
      <c r="BU53" s="106"/>
      <c r="BV53" s="106"/>
      <c r="BW53" s="106"/>
      <c r="BX53" s="106"/>
      <c r="BY53" s="106"/>
      <c r="BZ53" s="106"/>
      <c r="CA53" s="106"/>
    </row>
    <row r="54" spans="1:120" ht="15" customHeight="1" thickTop="1" x14ac:dyDescent="0.2">
      <c r="A54" s="60"/>
      <c r="B54" s="643" t="s">
        <v>224</v>
      </c>
      <c r="C54" s="644"/>
      <c r="D54" s="644"/>
      <c r="E54" s="644"/>
      <c r="F54" s="644"/>
      <c r="G54" s="644"/>
      <c r="H54" s="644"/>
      <c r="I54" s="645"/>
      <c r="J54" s="646">
        <f>SUM(J47:L53)+X34+X42</f>
        <v>0</v>
      </c>
      <c r="K54" s="647"/>
      <c r="L54" s="648"/>
      <c r="M54" s="75"/>
      <c r="N54" s="624"/>
      <c r="O54" s="522" t="s">
        <v>225</v>
      </c>
      <c r="P54" s="523"/>
      <c r="Q54" s="523"/>
      <c r="R54" s="523"/>
      <c r="S54" s="523"/>
      <c r="T54" s="523"/>
      <c r="U54" s="524"/>
      <c r="V54" s="649">
        <v>4.9500000000000002E-2</v>
      </c>
      <c r="W54" s="650">
        <v>4.9500000000000002E-2</v>
      </c>
      <c r="X54" s="651">
        <f>AD53*V54</f>
        <v>0</v>
      </c>
      <c r="Y54" s="652">
        <f>(X51*0.8)-X41*W54</f>
        <v>0</v>
      </c>
      <c r="Z54" s="653"/>
      <c r="AA54" s="632"/>
      <c r="AB54" s="633"/>
      <c r="AC54" s="106"/>
      <c r="AD54" s="106"/>
      <c r="AE54" s="106">
        <f>(AD53+X37-X41)*V54</f>
        <v>0</v>
      </c>
      <c r="AF54" s="106"/>
      <c r="BS54" s="64"/>
      <c r="BT54" s="64"/>
      <c r="BU54" s="106"/>
      <c r="BV54" s="106"/>
      <c r="BW54" s="106"/>
      <c r="BX54" s="106"/>
      <c r="BY54" s="106"/>
      <c r="BZ54" s="106"/>
      <c r="CA54" s="106"/>
    </row>
    <row r="55" spans="1:120" ht="10.5" customHeight="1" thickBot="1" x14ac:dyDescent="0.25">
      <c r="A55" s="60"/>
      <c r="B55" s="167"/>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634"/>
      <c r="AB55" s="635"/>
      <c r="AC55" s="106"/>
      <c r="AD55" s="106"/>
      <c r="AE55" s="106"/>
      <c r="AF55" s="106"/>
      <c r="BS55" s="64"/>
      <c r="BT55" s="64"/>
      <c r="BU55" s="106"/>
      <c r="BV55" s="106"/>
      <c r="BW55" s="106"/>
      <c r="BX55" s="106"/>
      <c r="BY55" s="106"/>
      <c r="BZ55" s="106"/>
      <c r="CA55" s="106"/>
    </row>
    <row r="56" spans="1:120" ht="13.5" thickTop="1" x14ac:dyDescent="0.2">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BS56" s="64"/>
      <c r="BT56" s="64"/>
      <c r="BU56" s="106"/>
      <c r="BV56" s="106"/>
      <c r="BW56" s="106"/>
      <c r="BX56" s="106"/>
      <c r="BY56" s="106"/>
      <c r="BZ56" s="106"/>
      <c r="CA56" s="106"/>
    </row>
    <row r="57" spans="1:120" x14ac:dyDescent="0.2">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BS57" s="64"/>
      <c r="BT57" s="64"/>
      <c r="BU57" s="106"/>
      <c r="BV57" s="106"/>
      <c r="BW57" s="106"/>
      <c r="BX57" s="106"/>
      <c r="BY57" s="106"/>
      <c r="BZ57" s="106"/>
      <c r="CA57" s="106"/>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row>
    <row r="58" spans="1:120" x14ac:dyDescent="0.2">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BS58" s="64"/>
      <c r="BT58" s="64"/>
      <c r="BU58" s="106"/>
      <c r="BV58" s="106"/>
      <c r="BW58" s="106"/>
      <c r="BX58" s="106"/>
      <c r="BY58" s="106"/>
      <c r="BZ58" s="106"/>
      <c r="CA58" s="106"/>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row>
    <row r="59" spans="1:120" x14ac:dyDescent="0.2">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BS59" s="64"/>
      <c r="BT59" s="64"/>
      <c r="BU59" s="106"/>
      <c r="BV59" s="106"/>
      <c r="BW59" s="106"/>
      <c r="BX59" s="106"/>
      <c r="BY59" s="106"/>
      <c r="BZ59" s="106"/>
      <c r="CA59" s="106"/>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row>
    <row r="60" spans="1:120" x14ac:dyDescent="0.2">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BS60" s="64"/>
      <c r="BT60" s="64"/>
      <c r="BU60" s="106"/>
      <c r="BV60" s="106"/>
      <c r="BW60" s="106"/>
      <c r="BX60" s="106"/>
      <c r="BY60" s="106"/>
      <c r="BZ60" s="106"/>
      <c r="CA60" s="106"/>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row>
    <row r="61" spans="1:120" x14ac:dyDescent="0.2">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BS61" s="64"/>
      <c r="BT61" s="64"/>
      <c r="BU61" s="106"/>
      <c r="BV61" s="106"/>
      <c r="BW61" s="106"/>
      <c r="BX61" s="106"/>
      <c r="BY61" s="106"/>
      <c r="BZ61" s="106"/>
      <c r="CA61" s="106"/>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row>
    <row r="62" spans="1:120" x14ac:dyDescent="0.2">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BS62" s="64"/>
      <c r="BT62" s="64"/>
      <c r="BU62" s="106"/>
      <c r="BV62" s="106"/>
      <c r="BW62" s="106"/>
      <c r="BX62" s="106"/>
      <c r="BY62" s="106"/>
      <c r="BZ62" s="106"/>
      <c r="CA62" s="106"/>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row>
    <row r="63" spans="1:120" x14ac:dyDescent="0.2">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BS63" s="64"/>
      <c r="BT63" s="64"/>
      <c r="BU63" s="106"/>
      <c r="BV63" s="106"/>
      <c r="BW63" s="106"/>
      <c r="BX63" s="106"/>
      <c r="BY63" s="106"/>
      <c r="BZ63" s="106"/>
      <c r="CA63" s="106"/>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row>
    <row r="64" spans="1:120" x14ac:dyDescent="0.2">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BS64" s="64"/>
      <c r="BT64" s="64"/>
      <c r="BU64" s="106"/>
      <c r="BV64" s="106"/>
      <c r="BW64" s="106"/>
      <c r="BX64" s="106"/>
      <c r="BY64" s="106"/>
      <c r="BZ64" s="106"/>
      <c r="CA64" s="106"/>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row>
    <row r="65" spans="1:120" x14ac:dyDescent="0.2">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BS65" s="64"/>
      <c r="BT65" s="64"/>
      <c r="BU65" s="106"/>
      <c r="BV65" s="106"/>
      <c r="BW65" s="106"/>
      <c r="BX65" s="106"/>
      <c r="BY65" s="106"/>
      <c r="BZ65" s="106"/>
      <c r="CA65" s="106"/>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row>
    <row r="66" spans="1:120" x14ac:dyDescent="0.2">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BS66" s="64"/>
      <c r="BT66" s="64"/>
      <c r="BU66" s="106"/>
      <c r="BV66" s="106"/>
      <c r="BW66" s="106"/>
      <c r="BX66" s="106"/>
      <c r="BY66" s="106"/>
      <c r="BZ66" s="106"/>
      <c r="CA66" s="106"/>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row>
    <row r="67" spans="1:120" x14ac:dyDescent="0.2">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BS67" s="64"/>
      <c r="BT67" s="64"/>
      <c r="BU67" s="106"/>
      <c r="BV67" s="106"/>
      <c r="BW67" s="106"/>
      <c r="BX67" s="106"/>
      <c r="BY67" s="106"/>
      <c r="BZ67" s="106"/>
      <c r="CA67" s="106"/>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row>
    <row r="68" spans="1:120" x14ac:dyDescent="0.2">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BS68" s="64"/>
      <c r="BT68" s="64"/>
      <c r="BU68" s="106"/>
      <c r="BV68" s="106"/>
      <c r="BW68" s="106"/>
      <c r="BX68" s="106"/>
      <c r="BY68" s="106"/>
      <c r="BZ68" s="106"/>
      <c r="CA68" s="106"/>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row>
    <row r="69" spans="1:120" x14ac:dyDescent="0.2">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BS69" s="64"/>
      <c r="BT69" s="64"/>
      <c r="BU69" s="106"/>
      <c r="BV69" s="106"/>
      <c r="BW69" s="106"/>
      <c r="BX69" s="106"/>
      <c r="BY69" s="106"/>
      <c r="BZ69" s="106"/>
      <c r="CA69" s="106"/>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row>
    <row r="70" spans="1:120" x14ac:dyDescent="0.2">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BS70" s="64"/>
      <c r="BT70" s="64"/>
      <c r="BU70" s="106"/>
      <c r="BV70" s="106"/>
      <c r="BW70" s="106"/>
      <c r="BX70" s="106"/>
      <c r="BY70" s="106"/>
      <c r="BZ70" s="106"/>
      <c r="CA70" s="106"/>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row>
    <row r="71" spans="1:120" x14ac:dyDescent="0.2">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BS71" s="64"/>
      <c r="BT71" s="64"/>
      <c r="BU71" s="106"/>
      <c r="BV71" s="106"/>
      <c r="BW71" s="106"/>
      <c r="BX71" s="106"/>
      <c r="BY71" s="106"/>
      <c r="BZ71" s="106"/>
      <c r="CA71" s="106"/>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row>
    <row r="72" spans="1:120" x14ac:dyDescent="0.2">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BS72" s="64"/>
      <c r="BT72" s="64"/>
      <c r="BU72" s="106"/>
      <c r="BV72" s="106"/>
      <c r="BW72" s="106"/>
      <c r="BX72" s="106"/>
      <c r="BY72" s="106"/>
      <c r="BZ72" s="106"/>
      <c r="CA72" s="106"/>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row>
    <row r="73" spans="1:120" x14ac:dyDescent="0.2">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BS73" s="64"/>
      <c r="BT73" s="64"/>
      <c r="BU73" s="106"/>
      <c r="BV73" s="106"/>
      <c r="BW73" s="106"/>
      <c r="BX73" s="106"/>
      <c r="BY73" s="106"/>
      <c r="BZ73" s="106"/>
      <c r="CA73" s="106"/>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row>
    <row r="74" spans="1:120" x14ac:dyDescent="0.2">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BS74" s="64"/>
      <c r="BT74" s="64"/>
      <c r="BU74" s="106"/>
      <c r="BV74" s="106"/>
      <c r="BW74" s="106"/>
      <c r="BX74" s="106"/>
      <c r="BY74" s="106"/>
      <c r="BZ74" s="106"/>
      <c r="CA74" s="106"/>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row>
    <row r="75" spans="1:120" x14ac:dyDescent="0.2">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BS75" s="64"/>
      <c r="BT75" s="64"/>
      <c r="BU75" s="106"/>
      <c r="BV75" s="106"/>
      <c r="BW75" s="106"/>
      <c r="BX75" s="106"/>
      <c r="BY75" s="106"/>
      <c r="BZ75" s="106"/>
      <c r="CA75" s="106"/>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row>
    <row r="76" spans="1:120" x14ac:dyDescent="0.2">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BS76" s="64"/>
      <c r="BT76" s="64"/>
      <c r="BU76" s="106"/>
      <c r="BV76" s="106"/>
      <c r="BW76" s="106"/>
      <c r="BX76" s="106"/>
      <c r="BY76" s="106"/>
      <c r="BZ76" s="106"/>
      <c r="CA76" s="106"/>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row>
    <row r="77" spans="1:120" x14ac:dyDescent="0.2">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BS77" s="64"/>
      <c r="BT77" s="64"/>
      <c r="BU77" s="106"/>
      <c r="BV77" s="106"/>
      <c r="BW77" s="106"/>
      <c r="BX77" s="106"/>
      <c r="BY77" s="106"/>
      <c r="BZ77" s="106"/>
      <c r="CA77" s="106"/>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row>
    <row r="78" spans="1:120" x14ac:dyDescent="0.2">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BS78" s="64"/>
      <c r="BT78" s="64"/>
      <c r="BU78" s="106"/>
      <c r="BV78" s="106"/>
      <c r="BW78" s="106"/>
      <c r="BX78" s="106"/>
      <c r="BY78" s="106"/>
      <c r="BZ78" s="106"/>
      <c r="CA78" s="106"/>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row>
    <row r="79" spans="1:120" x14ac:dyDescent="0.2">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BS79" s="64"/>
      <c r="BT79" s="64"/>
      <c r="BU79" s="106"/>
      <c r="BV79" s="106"/>
      <c r="BW79" s="106"/>
      <c r="BX79" s="106"/>
      <c r="BY79" s="106"/>
      <c r="BZ79" s="106"/>
      <c r="CA79" s="106"/>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row>
    <row r="80" spans="1:120" x14ac:dyDescent="0.2">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BS80" s="64"/>
      <c r="BT80" s="64"/>
      <c r="BU80" s="106"/>
      <c r="BV80" s="106"/>
      <c r="BW80" s="106"/>
      <c r="BX80" s="106"/>
      <c r="BY80" s="106"/>
      <c r="BZ80" s="106"/>
      <c r="CA80" s="106"/>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row>
    <row r="81" spans="1:120" x14ac:dyDescent="0.2">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BS81" s="64"/>
      <c r="BT81" s="64"/>
      <c r="BU81" s="106"/>
      <c r="BV81" s="106"/>
      <c r="BW81" s="106"/>
      <c r="BX81" s="106"/>
      <c r="BY81" s="106"/>
      <c r="BZ81" s="106"/>
      <c r="CA81" s="106"/>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row>
    <row r="82" spans="1:120" x14ac:dyDescent="0.2">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BS82" s="64"/>
      <c r="BT82" s="64"/>
      <c r="BU82" s="106"/>
      <c r="BV82" s="106"/>
      <c r="BW82" s="106"/>
      <c r="BX82" s="106"/>
      <c r="BY82" s="106"/>
      <c r="BZ82" s="106"/>
      <c r="CA82" s="106"/>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row>
    <row r="83" spans="1:120" x14ac:dyDescent="0.2">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BS83" s="64"/>
      <c r="BT83" s="64"/>
      <c r="BU83" s="106"/>
      <c r="BV83" s="106"/>
      <c r="BW83" s="106"/>
      <c r="BX83" s="106"/>
      <c r="BY83" s="106"/>
      <c r="BZ83" s="106"/>
      <c r="CA83" s="106"/>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row>
    <row r="84" spans="1:120" x14ac:dyDescent="0.2">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BS84" s="64"/>
      <c r="BT84" s="64"/>
      <c r="BU84" s="106"/>
      <c r="BV84" s="106"/>
      <c r="BW84" s="106"/>
      <c r="BX84" s="106"/>
      <c r="BY84" s="106"/>
      <c r="BZ84" s="106"/>
      <c r="CA84" s="106"/>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row>
    <row r="85" spans="1:120" x14ac:dyDescent="0.2">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BS85" s="64"/>
      <c r="BT85" s="64"/>
      <c r="BU85" s="106"/>
      <c r="BV85" s="106"/>
      <c r="BW85" s="106"/>
      <c r="BX85" s="106"/>
      <c r="BY85" s="106"/>
      <c r="BZ85" s="106"/>
      <c r="CA85" s="106"/>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row>
    <row r="86" spans="1:120" x14ac:dyDescent="0.2">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BS86" s="64"/>
      <c r="BT86" s="64"/>
      <c r="BU86" s="106"/>
      <c r="BV86" s="106"/>
      <c r="BW86" s="106"/>
      <c r="BX86" s="106"/>
      <c r="BY86" s="106"/>
      <c r="BZ86" s="106"/>
      <c r="CA86" s="106"/>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row>
    <row r="87" spans="1:120" x14ac:dyDescent="0.2">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BS87" s="64"/>
      <c r="BT87" s="64"/>
      <c r="BU87" s="106"/>
      <c r="BV87" s="106"/>
      <c r="BW87" s="106"/>
      <c r="BX87" s="106"/>
      <c r="BY87" s="106"/>
      <c r="BZ87" s="106"/>
      <c r="CA87" s="106"/>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row>
    <row r="88" spans="1:120" x14ac:dyDescent="0.2">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BS88" s="64"/>
      <c r="BT88" s="64"/>
      <c r="BU88" s="106"/>
      <c r="BV88" s="106"/>
      <c r="BW88" s="106"/>
      <c r="BX88" s="106"/>
      <c r="BY88" s="106"/>
      <c r="BZ88" s="106"/>
      <c r="CA88" s="106"/>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row>
    <row r="89" spans="1:120" x14ac:dyDescent="0.2">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BS89" s="64"/>
      <c r="BT89" s="64"/>
      <c r="BU89" s="106"/>
      <c r="BV89" s="106"/>
      <c r="BW89" s="106"/>
      <c r="BX89" s="106"/>
      <c r="BY89" s="106"/>
      <c r="BZ89" s="106"/>
      <c r="CA89" s="106"/>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row>
    <row r="90" spans="1:120" x14ac:dyDescent="0.2">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BS90" s="64"/>
      <c r="BT90" s="64"/>
      <c r="BU90" s="106"/>
      <c r="BV90" s="106"/>
      <c r="BW90" s="106"/>
      <c r="BX90" s="106"/>
      <c r="BY90" s="106"/>
      <c r="BZ90" s="106"/>
      <c r="CA90" s="106"/>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row>
    <row r="91" spans="1:120" x14ac:dyDescent="0.2">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BS91" s="64"/>
      <c r="BT91" s="64"/>
      <c r="BU91" s="106"/>
      <c r="BV91" s="106"/>
      <c r="BW91" s="106"/>
      <c r="BX91" s="106"/>
      <c r="BY91" s="106"/>
      <c r="BZ91" s="106"/>
      <c r="CA91" s="106"/>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row>
    <row r="92" spans="1:120" x14ac:dyDescent="0.2">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BS92" s="64"/>
      <c r="BT92" s="64"/>
      <c r="BU92" s="106"/>
      <c r="BV92" s="106"/>
      <c r="BW92" s="106"/>
      <c r="BX92" s="106"/>
      <c r="BY92" s="106"/>
      <c r="BZ92" s="106"/>
      <c r="CA92" s="106"/>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row>
    <row r="93" spans="1:120" x14ac:dyDescent="0.2">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BS93" s="64"/>
      <c r="BT93" s="64"/>
      <c r="BU93" s="106"/>
      <c r="BV93" s="106"/>
      <c r="BW93" s="106"/>
      <c r="BX93" s="106"/>
      <c r="BY93" s="106"/>
      <c r="BZ93" s="106"/>
      <c r="CA93" s="106"/>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row>
    <row r="94" spans="1:120" x14ac:dyDescent="0.2">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BS94" s="64"/>
      <c r="BT94" s="64"/>
      <c r="BU94" s="106"/>
      <c r="BV94" s="106"/>
      <c r="BW94" s="106"/>
      <c r="BX94" s="106"/>
      <c r="BY94" s="106"/>
      <c r="BZ94" s="106"/>
      <c r="CA94" s="106"/>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row>
    <row r="95" spans="1:120" x14ac:dyDescent="0.2">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BS95" s="64"/>
      <c r="BT95" s="64"/>
      <c r="BU95" s="106"/>
      <c r="BV95" s="106"/>
      <c r="BW95" s="106"/>
      <c r="BX95" s="106"/>
      <c r="BY95" s="106"/>
      <c r="BZ95" s="106"/>
      <c r="CA95" s="106"/>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row>
    <row r="96" spans="1:120" x14ac:dyDescent="0.2">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BS96" s="64"/>
      <c r="BT96" s="64"/>
      <c r="BU96" s="106"/>
      <c r="BV96" s="106"/>
      <c r="BW96" s="106"/>
      <c r="BX96" s="106"/>
      <c r="BY96" s="106"/>
      <c r="BZ96" s="106"/>
      <c r="CA96" s="106"/>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row>
    <row r="97" spans="1:120" x14ac:dyDescent="0.2">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BS97" s="64"/>
      <c r="BT97" s="64"/>
      <c r="BU97" s="106"/>
      <c r="BV97" s="106"/>
      <c r="BW97" s="106"/>
      <c r="BX97" s="106"/>
      <c r="BY97" s="106"/>
      <c r="BZ97" s="106"/>
      <c r="CA97" s="106"/>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row>
    <row r="98" spans="1:120" x14ac:dyDescent="0.2">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BS98" s="64"/>
      <c r="BT98" s="64"/>
      <c r="BU98" s="106"/>
      <c r="BV98" s="106"/>
      <c r="BW98" s="106"/>
      <c r="BX98" s="106"/>
      <c r="BY98" s="106"/>
      <c r="BZ98" s="106"/>
      <c r="CA98" s="106"/>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row>
    <row r="99" spans="1:120" x14ac:dyDescent="0.2">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BS99" s="64"/>
      <c r="BT99" s="64"/>
      <c r="BU99" s="106"/>
      <c r="BV99" s="106"/>
      <c r="BW99" s="106"/>
      <c r="BX99" s="106"/>
      <c r="BY99" s="106"/>
      <c r="BZ99" s="106"/>
      <c r="CA99" s="106"/>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row>
    <row r="100" spans="1:120" x14ac:dyDescent="0.2">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BS100" s="64"/>
      <c r="BT100" s="64"/>
      <c r="BU100" s="106"/>
      <c r="BV100" s="106"/>
      <c r="BW100" s="106"/>
      <c r="BX100" s="106"/>
      <c r="BY100" s="106"/>
      <c r="BZ100" s="106"/>
      <c r="CA100" s="106"/>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row>
    <row r="101" spans="1:120" x14ac:dyDescent="0.2">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BS101" s="64"/>
      <c r="BT101" s="64"/>
      <c r="BU101" s="106"/>
      <c r="BV101" s="106"/>
      <c r="BW101" s="106"/>
      <c r="BX101" s="106"/>
      <c r="BY101" s="106"/>
      <c r="BZ101" s="106"/>
      <c r="CA101" s="106"/>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row>
    <row r="102" spans="1:120" x14ac:dyDescent="0.2">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BS102" s="64"/>
      <c r="BT102" s="64"/>
      <c r="BU102" s="106"/>
      <c r="BV102" s="106"/>
      <c r="BW102" s="106"/>
      <c r="BX102" s="106"/>
      <c r="BY102" s="106"/>
      <c r="BZ102" s="106"/>
      <c r="CA102" s="106"/>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row>
    <row r="103" spans="1:120" x14ac:dyDescent="0.2">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BS103" s="64"/>
      <c r="BT103" s="64"/>
      <c r="BU103" s="106"/>
      <c r="BV103" s="106"/>
      <c r="BW103" s="106"/>
      <c r="BX103" s="106"/>
      <c r="BY103" s="106"/>
      <c r="BZ103" s="106"/>
      <c r="CA103" s="106"/>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row>
    <row r="104" spans="1:120" x14ac:dyDescent="0.2">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BS104" s="64"/>
      <c r="BT104" s="64"/>
      <c r="BU104" s="106"/>
      <c r="BV104" s="106"/>
      <c r="BW104" s="106"/>
      <c r="BX104" s="106"/>
      <c r="BY104" s="106"/>
      <c r="BZ104" s="106"/>
      <c r="CA104" s="106"/>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row>
    <row r="105" spans="1:120" x14ac:dyDescent="0.2">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BS105" s="64"/>
      <c r="BT105" s="64"/>
      <c r="BU105" s="106"/>
      <c r="BV105" s="106"/>
      <c r="BW105" s="106"/>
      <c r="BX105" s="106"/>
      <c r="BY105" s="106"/>
      <c r="BZ105" s="106"/>
      <c r="CA105" s="106"/>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row>
    <row r="106" spans="1:120" x14ac:dyDescent="0.2">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BS106" s="64"/>
      <c r="BT106" s="64"/>
      <c r="BU106" s="106"/>
      <c r="BV106" s="106"/>
      <c r="BW106" s="106"/>
      <c r="BX106" s="106"/>
      <c r="BY106" s="106"/>
      <c r="BZ106" s="106"/>
      <c r="CA106" s="106"/>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row>
    <row r="107" spans="1:120" x14ac:dyDescent="0.2">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BS107" s="64"/>
      <c r="BT107" s="64"/>
      <c r="BU107" s="106"/>
      <c r="BV107" s="106"/>
      <c r="BW107" s="106"/>
      <c r="BX107" s="106"/>
      <c r="BY107" s="106"/>
      <c r="BZ107" s="106"/>
      <c r="CA107" s="106"/>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row>
    <row r="108" spans="1:120" x14ac:dyDescent="0.2">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BS108" s="64"/>
      <c r="BT108" s="64"/>
      <c r="BU108" s="106"/>
      <c r="BV108" s="106"/>
      <c r="BW108" s="106"/>
      <c r="BX108" s="106"/>
      <c r="BY108" s="106"/>
      <c r="BZ108" s="106"/>
      <c r="CA108" s="106"/>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row>
    <row r="109" spans="1:120" x14ac:dyDescent="0.2">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BS109" s="64"/>
      <c r="BT109" s="64"/>
      <c r="BU109" s="106"/>
      <c r="BV109" s="106"/>
      <c r="BW109" s="106"/>
      <c r="BX109" s="106"/>
      <c r="BY109" s="106"/>
      <c r="BZ109" s="106"/>
      <c r="CA109" s="106"/>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row>
    <row r="110" spans="1:120" x14ac:dyDescent="0.2">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BS110" s="64"/>
      <c r="BT110" s="64"/>
      <c r="BU110" s="106"/>
      <c r="BV110" s="106"/>
      <c r="BW110" s="106"/>
      <c r="BX110" s="106"/>
      <c r="BY110" s="106"/>
      <c r="BZ110" s="106"/>
      <c r="CA110" s="106"/>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row>
    <row r="111" spans="1:120" x14ac:dyDescent="0.2">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BS111" s="64"/>
      <c r="BT111" s="64"/>
      <c r="BU111" s="106"/>
      <c r="BV111" s="106"/>
      <c r="BW111" s="106"/>
      <c r="BX111" s="106"/>
      <c r="BY111" s="106"/>
      <c r="BZ111" s="106"/>
      <c r="CA111" s="106"/>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row>
    <row r="112" spans="1:120" x14ac:dyDescent="0.2">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BS112" s="64"/>
      <c r="BT112" s="64"/>
      <c r="BU112" s="106"/>
      <c r="BV112" s="106"/>
      <c r="BW112" s="106"/>
      <c r="BX112" s="106"/>
      <c r="BY112" s="106"/>
      <c r="BZ112" s="106"/>
      <c r="CA112" s="106"/>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row>
    <row r="113" spans="1:120" x14ac:dyDescent="0.2">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BS113" s="64"/>
      <c r="BT113" s="64"/>
      <c r="BU113" s="106"/>
      <c r="BV113" s="106"/>
      <c r="BW113" s="106"/>
      <c r="BX113" s="106"/>
      <c r="BY113" s="106"/>
      <c r="BZ113" s="106"/>
      <c r="CA113" s="106"/>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row>
    <row r="114" spans="1:120" x14ac:dyDescent="0.2">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BS114" s="64"/>
      <c r="BT114" s="64"/>
      <c r="BU114" s="106"/>
      <c r="BV114" s="106"/>
      <c r="BW114" s="106"/>
      <c r="BX114" s="106"/>
      <c r="BY114" s="106"/>
      <c r="BZ114" s="106"/>
      <c r="CA114" s="106"/>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row>
    <row r="115" spans="1:120" x14ac:dyDescent="0.2">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BS115" s="64"/>
      <c r="BT115" s="64"/>
      <c r="BU115" s="106"/>
      <c r="BV115" s="106"/>
      <c r="BW115" s="106"/>
      <c r="BX115" s="106"/>
      <c r="BY115" s="106"/>
      <c r="BZ115" s="106"/>
      <c r="CA115" s="106"/>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row>
    <row r="116" spans="1:120" x14ac:dyDescent="0.2">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BS116" s="64"/>
      <c r="BT116" s="64"/>
      <c r="BU116" s="106"/>
      <c r="BV116" s="106"/>
      <c r="BW116" s="106"/>
      <c r="BX116" s="106"/>
      <c r="BY116" s="106"/>
      <c r="BZ116" s="106"/>
      <c r="CA116" s="106"/>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row>
    <row r="117" spans="1:120" x14ac:dyDescent="0.2">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BS117" s="64"/>
      <c r="BT117" s="64"/>
      <c r="BU117" s="106"/>
      <c r="BV117" s="106"/>
      <c r="BW117" s="106"/>
      <c r="BX117" s="106"/>
      <c r="BY117" s="106"/>
      <c r="BZ117" s="106"/>
      <c r="CA117" s="106"/>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row>
    <row r="118" spans="1:120" x14ac:dyDescent="0.2">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BS118" s="64"/>
      <c r="BT118" s="64"/>
      <c r="BU118" s="106"/>
      <c r="BV118" s="106"/>
      <c r="BW118" s="106"/>
      <c r="BX118" s="106"/>
      <c r="BY118" s="106"/>
      <c r="BZ118" s="106"/>
      <c r="CA118" s="106"/>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row>
    <row r="119" spans="1:120" x14ac:dyDescent="0.2">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BS119" s="64"/>
      <c r="BT119" s="64"/>
      <c r="BU119" s="106"/>
      <c r="BV119" s="106"/>
      <c r="BW119" s="106"/>
      <c r="BX119" s="106"/>
      <c r="BY119" s="106"/>
      <c r="BZ119" s="106"/>
      <c r="CA119" s="106"/>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row>
    <row r="120" spans="1:120" x14ac:dyDescent="0.2">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BS120" s="64"/>
      <c r="BT120" s="64"/>
      <c r="BU120" s="106"/>
      <c r="BV120" s="106"/>
      <c r="BW120" s="106"/>
      <c r="BX120" s="106"/>
      <c r="BY120" s="106"/>
      <c r="BZ120" s="106"/>
      <c r="CA120" s="106"/>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row>
    <row r="121" spans="1:120" x14ac:dyDescent="0.2">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BS121" s="64"/>
      <c r="BT121" s="64"/>
      <c r="BU121" s="106"/>
      <c r="BV121" s="106"/>
      <c r="BW121" s="106"/>
      <c r="BX121" s="106"/>
      <c r="BY121" s="106"/>
      <c r="BZ121" s="106"/>
      <c r="CA121" s="106"/>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row>
    <row r="122" spans="1:120" x14ac:dyDescent="0.2">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BS122" s="64"/>
      <c r="BT122" s="64"/>
      <c r="BU122" s="106"/>
      <c r="BV122" s="106"/>
      <c r="BW122" s="106"/>
      <c r="BX122" s="106"/>
      <c r="BY122" s="106"/>
      <c r="BZ122" s="106"/>
      <c r="CA122" s="106"/>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row>
    <row r="123" spans="1:120" x14ac:dyDescent="0.2">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BS123" s="64"/>
      <c r="BT123" s="64"/>
      <c r="BU123" s="106"/>
      <c r="BV123" s="106"/>
      <c r="BW123" s="106"/>
      <c r="BX123" s="106"/>
      <c r="BY123" s="106"/>
      <c r="BZ123" s="106"/>
      <c r="CA123" s="106"/>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row>
    <row r="124" spans="1:120" x14ac:dyDescent="0.2">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BS124" s="64"/>
      <c r="BT124" s="64"/>
      <c r="BU124" s="106"/>
      <c r="BV124" s="106"/>
      <c r="BW124" s="106"/>
      <c r="BX124" s="106"/>
      <c r="BY124" s="106"/>
      <c r="BZ124" s="106"/>
      <c r="CA124" s="106"/>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row>
    <row r="125" spans="1:120" x14ac:dyDescent="0.2">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BS125" s="64"/>
      <c r="BT125" s="64"/>
      <c r="BU125" s="106"/>
      <c r="BV125" s="106"/>
      <c r="BW125" s="106"/>
      <c r="BX125" s="106"/>
      <c r="BY125" s="106"/>
      <c r="BZ125" s="106"/>
      <c r="CA125" s="106"/>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row>
    <row r="126" spans="1:120" x14ac:dyDescent="0.2">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BS126" s="64"/>
      <c r="BT126" s="64"/>
      <c r="BU126" s="106"/>
      <c r="BV126" s="106"/>
      <c r="BW126" s="106"/>
      <c r="BX126" s="106"/>
      <c r="BY126" s="106"/>
      <c r="BZ126" s="106"/>
      <c r="CA126" s="106"/>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row>
    <row r="127" spans="1:120" x14ac:dyDescent="0.2">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BS127" s="64"/>
      <c r="BT127" s="64"/>
      <c r="BU127" s="106"/>
      <c r="BV127" s="106"/>
      <c r="BW127" s="106"/>
      <c r="BX127" s="106"/>
      <c r="BY127" s="106"/>
      <c r="BZ127" s="106"/>
      <c r="CA127" s="106"/>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row>
    <row r="128" spans="1:120" x14ac:dyDescent="0.2">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BS128" s="64"/>
      <c r="BT128" s="64"/>
      <c r="BU128" s="106"/>
      <c r="BV128" s="106"/>
      <c r="BW128" s="106"/>
      <c r="BX128" s="106"/>
      <c r="BY128" s="106"/>
      <c r="BZ128" s="106"/>
      <c r="CA128" s="106"/>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row>
    <row r="129" spans="1:120" x14ac:dyDescent="0.2">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BS129" s="64"/>
      <c r="BT129" s="64"/>
      <c r="BU129" s="106"/>
      <c r="BV129" s="106"/>
      <c r="BW129" s="106"/>
      <c r="BX129" s="106"/>
      <c r="BY129" s="106"/>
      <c r="BZ129" s="106"/>
      <c r="CA129" s="106"/>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row>
    <row r="130" spans="1:120" x14ac:dyDescent="0.2">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BS130" s="64"/>
      <c r="BT130" s="64"/>
      <c r="BU130" s="106"/>
      <c r="BV130" s="106"/>
      <c r="BW130" s="106"/>
      <c r="BX130" s="106"/>
      <c r="BY130" s="106"/>
      <c r="BZ130" s="106"/>
      <c r="CA130" s="106"/>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row>
    <row r="131" spans="1:120" x14ac:dyDescent="0.2">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BS131" s="64"/>
      <c r="BT131" s="64"/>
      <c r="BU131" s="106"/>
      <c r="BV131" s="106"/>
      <c r="BW131" s="106"/>
      <c r="BX131" s="106"/>
      <c r="BY131" s="106"/>
      <c r="BZ131" s="106"/>
      <c r="CA131" s="106"/>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row>
    <row r="132" spans="1:120" x14ac:dyDescent="0.2">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BS132" s="64"/>
      <c r="BT132" s="64"/>
      <c r="BU132" s="106"/>
      <c r="BV132" s="106"/>
      <c r="BW132" s="106"/>
      <c r="BX132" s="106"/>
      <c r="BY132" s="106"/>
      <c r="BZ132" s="106"/>
      <c r="CA132" s="106"/>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row>
    <row r="133" spans="1:120" x14ac:dyDescent="0.2">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BS133" s="64"/>
      <c r="BT133" s="64"/>
      <c r="BU133" s="106"/>
      <c r="BV133" s="106"/>
      <c r="BW133" s="106"/>
      <c r="BX133" s="106"/>
      <c r="BY133" s="106"/>
      <c r="BZ133" s="106"/>
      <c r="CA133" s="106"/>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row>
    <row r="134" spans="1:120" x14ac:dyDescent="0.2">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BS134" s="64"/>
      <c r="BT134" s="64"/>
      <c r="BU134" s="106"/>
      <c r="BV134" s="106"/>
      <c r="BW134" s="106"/>
      <c r="BX134" s="106"/>
      <c r="BY134" s="106"/>
      <c r="BZ134" s="106"/>
      <c r="CA134" s="106"/>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row>
    <row r="135" spans="1:120" x14ac:dyDescent="0.2">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BS135" s="64"/>
      <c r="BT135" s="64"/>
      <c r="BU135" s="106"/>
      <c r="BV135" s="106"/>
      <c r="BW135" s="106"/>
      <c r="BX135" s="106"/>
      <c r="BY135" s="106"/>
      <c r="BZ135" s="106"/>
      <c r="CA135" s="106"/>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row>
    <row r="136" spans="1:120" x14ac:dyDescent="0.2">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BS136" s="64"/>
      <c r="BT136" s="64"/>
      <c r="BU136" s="106"/>
      <c r="BV136" s="106"/>
      <c r="BW136" s="106"/>
      <c r="BX136" s="106"/>
      <c r="BY136" s="106"/>
      <c r="BZ136" s="106"/>
      <c r="CA136" s="106"/>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row>
    <row r="137" spans="1:120" x14ac:dyDescent="0.2">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BS137" s="64"/>
      <c r="BT137" s="64"/>
      <c r="BU137" s="106"/>
      <c r="BV137" s="106"/>
      <c r="BW137" s="106"/>
      <c r="BX137" s="106"/>
      <c r="BY137" s="106"/>
      <c r="BZ137" s="106"/>
      <c r="CA137" s="106"/>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row>
    <row r="138" spans="1:120" x14ac:dyDescent="0.2">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BS138" s="64"/>
      <c r="BT138" s="64"/>
      <c r="BU138" s="106"/>
      <c r="BV138" s="106"/>
      <c r="BW138" s="106"/>
      <c r="BX138" s="106"/>
      <c r="BY138" s="106"/>
      <c r="BZ138" s="106"/>
      <c r="CA138" s="106"/>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row>
    <row r="139" spans="1:120" x14ac:dyDescent="0.2">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BS139" s="64"/>
      <c r="BT139" s="64"/>
      <c r="BU139" s="106"/>
      <c r="BV139" s="106"/>
      <c r="BW139" s="106"/>
      <c r="BX139" s="106"/>
      <c r="BY139" s="106"/>
      <c r="BZ139" s="106"/>
      <c r="CA139" s="106"/>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row>
    <row r="140" spans="1:120" x14ac:dyDescent="0.2">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BS140" s="64"/>
      <c r="BT140" s="64"/>
      <c r="BU140" s="106"/>
      <c r="BV140" s="106"/>
      <c r="BW140" s="106"/>
      <c r="BX140" s="106"/>
      <c r="BY140" s="106"/>
      <c r="BZ140" s="106"/>
      <c r="CA140" s="106"/>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row>
    <row r="141" spans="1:120" x14ac:dyDescent="0.2">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BS141" s="64"/>
      <c r="BT141" s="64"/>
      <c r="BU141" s="106"/>
      <c r="BV141" s="106"/>
      <c r="BW141" s="106"/>
      <c r="BX141" s="106"/>
      <c r="BY141" s="106"/>
      <c r="BZ141" s="106"/>
      <c r="CA141" s="106"/>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row>
    <row r="142" spans="1:120" x14ac:dyDescent="0.2">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BS142" s="64"/>
      <c r="BT142" s="64"/>
      <c r="BU142" s="106"/>
      <c r="BV142" s="106"/>
      <c r="BW142" s="106"/>
      <c r="BX142" s="106"/>
      <c r="BY142" s="106"/>
      <c r="BZ142" s="106"/>
      <c r="CA142" s="106"/>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row>
    <row r="143" spans="1:120" x14ac:dyDescent="0.2">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BS143" s="64"/>
      <c r="BT143" s="64"/>
      <c r="BU143" s="106"/>
      <c r="BV143" s="106"/>
      <c r="BW143" s="106"/>
      <c r="BX143" s="106"/>
      <c r="BY143" s="106"/>
      <c r="BZ143" s="106"/>
      <c r="CA143" s="106"/>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row>
    <row r="144" spans="1:120" x14ac:dyDescent="0.2">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BS144" s="64"/>
      <c r="BT144" s="64"/>
      <c r="BU144" s="106"/>
      <c r="BV144" s="106"/>
      <c r="BW144" s="106"/>
      <c r="BX144" s="106"/>
      <c r="BY144" s="106"/>
      <c r="BZ144" s="106"/>
      <c r="CA144" s="106"/>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row>
    <row r="145" spans="1:120" x14ac:dyDescent="0.2">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BS145" s="64"/>
      <c r="BT145" s="64"/>
      <c r="BU145" s="106"/>
      <c r="BV145" s="106"/>
      <c r="BW145" s="106"/>
      <c r="BX145" s="106"/>
      <c r="BY145" s="106"/>
      <c r="BZ145" s="106"/>
      <c r="CA145" s="106"/>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row>
    <row r="146" spans="1:120" x14ac:dyDescent="0.2">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BS146" s="64"/>
      <c r="BT146" s="64"/>
      <c r="BU146" s="106"/>
      <c r="BV146" s="106"/>
      <c r="BW146" s="106"/>
      <c r="BX146" s="106"/>
      <c r="BY146" s="106"/>
      <c r="BZ146" s="106"/>
      <c r="CA146" s="106"/>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row>
    <row r="147" spans="1:120" x14ac:dyDescent="0.2">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BS147" s="64"/>
      <c r="BT147" s="64"/>
      <c r="BU147" s="106"/>
      <c r="BV147" s="106"/>
      <c r="BW147" s="106"/>
      <c r="BX147" s="106"/>
      <c r="BY147" s="106"/>
      <c r="BZ147" s="106"/>
      <c r="CA147" s="106"/>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row>
    <row r="148" spans="1:120" x14ac:dyDescent="0.2">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BS148" s="64"/>
      <c r="BT148" s="64"/>
      <c r="BU148" s="106"/>
      <c r="BV148" s="106"/>
      <c r="BW148" s="106"/>
      <c r="BX148" s="106"/>
      <c r="BY148" s="106"/>
      <c r="BZ148" s="106"/>
      <c r="CA148" s="106"/>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row>
    <row r="149" spans="1:120" x14ac:dyDescent="0.2">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BS149" s="64"/>
      <c r="BT149" s="64"/>
      <c r="BU149" s="106"/>
      <c r="BV149" s="106"/>
      <c r="BW149" s="106"/>
      <c r="BX149" s="106"/>
      <c r="BY149" s="106"/>
      <c r="BZ149" s="106"/>
      <c r="CA149" s="106"/>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row>
    <row r="150" spans="1:120" x14ac:dyDescent="0.2">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BS150" s="64"/>
      <c r="BT150" s="64"/>
      <c r="BU150" s="106"/>
      <c r="BV150" s="106"/>
      <c r="BW150" s="106"/>
      <c r="BX150" s="106"/>
      <c r="BY150" s="106"/>
      <c r="BZ150" s="106"/>
      <c r="CA150" s="106"/>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row>
    <row r="151" spans="1:120" x14ac:dyDescent="0.2">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BS151" s="64"/>
      <c r="BT151" s="64"/>
      <c r="BU151" s="106"/>
      <c r="BV151" s="106"/>
      <c r="BW151" s="106"/>
      <c r="BX151" s="106"/>
      <c r="BY151" s="106"/>
      <c r="BZ151" s="106"/>
      <c r="CA151" s="106"/>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row>
    <row r="152" spans="1:120" x14ac:dyDescent="0.2">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BS152" s="64"/>
      <c r="BT152" s="64"/>
      <c r="BU152" s="106"/>
      <c r="BV152" s="106"/>
      <c r="BW152" s="106"/>
      <c r="BX152" s="106"/>
      <c r="BY152" s="106"/>
      <c r="BZ152" s="106"/>
      <c r="CA152" s="106"/>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row>
    <row r="153" spans="1:120" x14ac:dyDescent="0.2">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BS153" s="64"/>
      <c r="BT153" s="64"/>
      <c r="BU153" s="106"/>
      <c r="BV153" s="106"/>
      <c r="BW153" s="106"/>
      <c r="BX153" s="106"/>
      <c r="BY153" s="106"/>
      <c r="BZ153" s="106"/>
      <c r="CA153" s="106"/>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row>
    <row r="154" spans="1:120" x14ac:dyDescent="0.2">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BS154" s="64"/>
      <c r="BT154" s="64"/>
      <c r="BU154" s="106"/>
      <c r="BV154" s="106"/>
      <c r="BW154" s="106"/>
      <c r="BX154" s="106"/>
      <c r="BY154" s="106"/>
      <c r="BZ154" s="106"/>
      <c r="CA154" s="106"/>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row>
    <row r="155" spans="1:120" x14ac:dyDescent="0.2">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BS155" s="64"/>
      <c r="BT155" s="64"/>
      <c r="BU155" s="106"/>
      <c r="BV155" s="106"/>
      <c r="BW155" s="106"/>
      <c r="BX155" s="106"/>
      <c r="BY155" s="106"/>
      <c r="BZ155" s="106"/>
      <c r="CA155" s="106"/>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row>
    <row r="156" spans="1:120" x14ac:dyDescent="0.2">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BS156" s="64"/>
      <c r="BT156" s="64"/>
      <c r="BU156" s="106"/>
      <c r="BV156" s="106"/>
      <c r="BW156" s="106"/>
      <c r="BX156" s="106"/>
      <c r="BY156" s="106"/>
      <c r="BZ156" s="106"/>
      <c r="CA156" s="106"/>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row>
    <row r="157" spans="1:120" x14ac:dyDescent="0.2">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BS157" s="64"/>
      <c r="BT157" s="64"/>
      <c r="BU157" s="106"/>
      <c r="BV157" s="106"/>
      <c r="BW157" s="106"/>
      <c r="BX157" s="106"/>
      <c r="BY157" s="106"/>
      <c r="BZ157" s="106"/>
      <c r="CA157" s="106"/>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row>
    <row r="158" spans="1:120" x14ac:dyDescent="0.2">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BS158" s="64"/>
      <c r="BT158" s="64"/>
      <c r="BU158" s="106"/>
      <c r="BV158" s="106"/>
      <c r="BW158" s="106"/>
      <c r="BX158" s="106"/>
      <c r="BY158" s="106"/>
      <c r="BZ158" s="106"/>
      <c r="CA158" s="106"/>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row>
    <row r="159" spans="1:120" x14ac:dyDescent="0.2">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BS159" s="64"/>
      <c r="BT159" s="64"/>
      <c r="BU159" s="106"/>
      <c r="BV159" s="106"/>
      <c r="BW159" s="106"/>
      <c r="BX159" s="106"/>
      <c r="BY159" s="106"/>
      <c r="BZ159" s="106"/>
      <c r="CA159" s="106"/>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row>
    <row r="160" spans="1:120" x14ac:dyDescent="0.2">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BS160" s="64"/>
      <c r="BT160" s="64"/>
      <c r="BU160" s="106"/>
      <c r="BV160" s="106"/>
      <c r="BW160" s="106"/>
      <c r="BX160" s="106"/>
      <c r="BY160" s="106"/>
      <c r="BZ160" s="106"/>
      <c r="CA160" s="106"/>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row>
    <row r="161" spans="1:120" x14ac:dyDescent="0.2">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BS161" s="64"/>
      <c r="BT161" s="64"/>
      <c r="BU161" s="106"/>
      <c r="BV161" s="106"/>
      <c r="BW161" s="106"/>
      <c r="BX161" s="106"/>
      <c r="BY161" s="106"/>
      <c r="BZ161" s="106"/>
      <c r="CA161" s="106"/>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row>
    <row r="162" spans="1:120" x14ac:dyDescent="0.2">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BS162" s="64"/>
      <c r="BT162" s="64"/>
      <c r="BU162" s="106"/>
      <c r="BV162" s="106"/>
      <c r="BW162" s="106"/>
      <c r="BX162" s="106"/>
      <c r="BY162" s="106"/>
      <c r="BZ162" s="106"/>
      <c r="CA162" s="106"/>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row>
    <row r="163" spans="1:120" x14ac:dyDescent="0.2">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BS163" s="64"/>
      <c r="BT163" s="64"/>
      <c r="BU163" s="106"/>
      <c r="BV163" s="106"/>
      <c r="BW163" s="106"/>
      <c r="BX163" s="106"/>
      <c r="BY163" s="106"/>
      <c r="BZ163" s="106"/>
      <c r="CA163" s="106"/>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row>
    <row r="164" spans="1:120" x14ac:dyDescent="0.2">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BS164" s="64"/>
      <c r="BT164" s="64"/>
      <c r="BU164" s="106"/>
      <c r="BV164" s="106"/>
      <c r="BW164" s="106"/>
      <c r="BX164" s="106"/>
      <c r="BY164" s="106"/>
      <c r="BZ164" s="106"/>
      <c r="CA164" s="106"/>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row>
    <row r="165" spans="1:120" x14ac:dyDescent="0.2">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BS165" s="64"/>
      <c r="BT165" s="64"/>
      <c r="BU165" s="106"/>
      <c r="BV165" s="106"/>
      <c r="BW165" s="106"/>
      <c r="BX165" s="106"/>
      <c r="BY165" s="106"/>
      <c r="BZ165" s="106"/>
      <c r="CA165" s="106"/>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row>
    <row r="166" spans="1:120" x14ac:dyDescent="0.2">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BS166" s="64"/>
      <c r="BT166" s="64"/>
      <c r="BU166" s="106"/>
      <c r="BV166" s="106"/>
      <c r="BW166" s="106"/>
      <c r="BX166" s="106"/>
      <c r="BY166" s="106"/>
      <c r="BZ166" s="106"/>
      <c r="CA166" s="106"/>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row>
    <row r="167" spans="1:120" x14ac:dyDescent="0.2">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BS167" s="64"/>
      <c r="BT167" s="64"/>
      <c r="BU167" s="106"/>
      <c r="BV167" s="106"/>
      <c r="BW167" s="106"/>
      <c r="BX167" s="106"/>
      <c r="BY167" s="106"/>
      <c r="BZ167" s="106"/>
      <c r="CA167" s="106"/>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row>
    <row r="168" spans="1:120" x14ac:dyDescent="0.2">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BS168" s="64"/>
      <c r="BT168" s="64"/>
      <c r="BU168" s="106"/>
      <c r="BV168" s="106"/>
      <c r="BW168" s="106"/>
      <c r="BX168" s="106"/>
      <c r="BY168" s="106"/>
      <c r="BZ168" s="106"/>
      <c r="CA168" s="106"/>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row>
    <row r="169" spans="1:120" x14ac:dyDescent="0.2">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BS169" s="64"/>
      <c r="BT169" s="64"/>
      <c r="BU169" s="106"/>
      <c r="BV169" s="106"/>
      <c r="BW169" s="106"/>
      <c r="BX169" s="106"/>
      <c r="BY169" s="106"/>
      <c r="BZ169" s="106"/>
      <c r="CA169" s="106"/>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row>
    <row r="170" spans="1:120" x14ac:dyDescent="0.2">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BS170" s="64"/>
      <c r="BT170" s="64"/>
      <c r="BU170" s="106"/>
      <c r="BV170" s="106"/>
      <c r="BW170" s="106"/>
      <c r="BX170" s="106"/>
      <c r="BY170" s="106"/>
      <c r="BZ170" s="106"/>
      <c r="CA170" s="106"/>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row>
    <row r="171" spans="1:120" x14ac:dyDescent="0.2">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BS171" s="64"/>
      <c r="BT171" s="64"/>
      <c r="BU171" s="106"/>
      <c r="BV171" s="106"/>
      <c r="BW171" s="106"/>
      <c r="BX171" s="106"/>
      <c r="BY171" s="106"/>
      <c r="BZ171" s="106"/>
      <c r="CA171" s="106"/>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row>
    <row r="172" spans="1:120" x14ac:dyDescent="0.2">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BS172" s="64"/>
      <c r="BT172" s="64"/>
      <c r="BU172" s="106"/>
      <c r="BV172" s="106"/>
      <c r="BW172" s="106"/>
      <c r="BX172" s="106"/>
      <c r="BY172" s="106"/>
      <c r="BZ172" s="106"/>
      <c r="CA172" s="106"/>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row>
    <row r="173" spans="1:120" x14ac:dyDescent="0.2">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BS173" s="64"/>
      <c r="BT173" s="64"/>
      <c r="BU173" s="106"/>
      <c r="BV173" s="106"/>
      <c r="BW173" s="106"/>
      <c r="BX173" s="106"/>
      <c r="BY173" s="106"/>
      <c r="BZ173" s="106"/>
      <c r="CA173" s="106"/>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row>
    <row r="174" spans="1:120" x14ac:dyDescent="0.2">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BS174" s="64"/>
      <c r="BT174" s="64"/>
      <c r="BU174" s="106"/>
      <c r="BV174" s="106"/>
      <c r="BW174" s="106"/>
      <c r="BX174" s="106"/>
      <c r="BY174" s="106"/>
      <c r="BZ174" s="106"/>
      <c r="CA174" s="106"/>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row>
    <row r="175" spans="1:120" x14ac:dyDescent="0.2">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BS175" s="64"/>
      <c r="BT175" s="64"/>
      <c r="BU175" s="106"/>
      <c r="BV175" s="106"/>
      <c r="BW175" s="106"/>
      <c r="BX175" s="106"/>
      <c r="BY175" s="106"/>
      <c r="BZ175" s="106"/>
      <c r="CA175" s="106"/>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row>
    <row r="176" spans="1:120" x14ac:dyDescent="0.2">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BS176" s="64"/>
      <c r="BT176" s="64"/>
      <c r="BU176" s="106"/>
      <c r="BV176" s="106"/>
      <c r="BW176" s="106"/>
      <c r="BX176" s="106"/>
      <c r="BY176" s="106"/>
      <c r="BZ176" s="106"/>
      <c r="CA176" s="106"/>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row>
    <row r="177" spans="1:120" x14ac:dyDescent="0.2">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BS177" s="64"/>
      <c r="BT177" s="64"/>
      <c r="BU177" s="106"/>
      <c r="BV177" s="106"/>
      <c r="BW177" s="106"/>
      <c r="BX177" s="106"/>
      <c r="BY177" s="106"/>
      <c r="BZ177" s="106"/>
      <c r="CA177" s="106"/>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row>
    <row r="178" spans="1:120" x14ac:dyDescent="0.2">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BS178" s="64"/>
      <c r="BT178" s="64"/>
      <c r="BU178" s="106"/>
      <c r="BV178" s="106"/>
      <c r="BW178" s="106"/>
      <c r="BX178" s="106"/>
      <c r="BY178" s="106"/>
      <c r="BZ178" s="106"/>
      <c r="CA178" s="106"/>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row>
    <row r="179" spans="1:120" x14ac:dyDescent="0.2">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BS179" s="64"/>
      <c r="BT179" s="64"/>
      <c r="BU179" s="106"/>
      <c r="BV179" s="106"/>
      <c r="BW179" s="106"/>
      <c r="BX179" s="106"/>
      <c r="BY179" s="106"/>
      <c r="BZ179" s="106"/>
      <c r="CA179" s="106"/>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row>
    <row r="180" spans="1:120" x14ac:dyDescent="0.2">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BS180" s="64"/>
      <c r="BT180" s="64"/>
      <c r="BU180" s="106"/>
      <c r="BV180" s="106"/>
      <c r="BW180" s="106"/>
      <c r="BX180" s="106"/>
      <c r="BY180" s="106"/>
      <c r="BZ180" s="106"/>
      <c r="CA180" s="106"/>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row>
    <row r="181" spans="1:120" x14ac:dyDescent="0.2">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BS181" s="64"/>
      <c r="BT181" s="64"/>
      <c r="BU181" s="106"/>
      <c r="BV181" s="106"/>
      <c r="BW181" s="106"/>
      <c r="BX181" s="106"/>
      <c r="BY181" s="106"/>
      <c r="BZ181" s="106"/>
      <c r="CA181" s="106"/>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row>
    <row r="182" spans="1:120" x14ac:dyDescent="0.2">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BS182" s="64"/>
      <c r="BT182" s="64"/>
      <c r="BU182" s="106"/>
      <c r="BV182" s="106"/>
      <c r="BW182" s="106"/>
      <c r="BX182" s="106"/>
      <c r="BY182" s="106"/>
      <c r="BZ182" s="106"/>
      <c r="CA182" s="106"/>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row>
    <row r="183" spans="1:120" x14ac:dyDescent="0.2">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BS183" s="64"/>
      <c r="BT183" s="64"/>
      <c r="BU183" s="106"/>
      <c r="BV183" s="106"/>
      <c r="BW183" s="106"/>
      <c r="BX183" s="106"/>
      <c r="BY183" s="106"/>
      <c r="BZ183" s="106"/>
      <c r="CA183" s="106"/>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row>
    <row r="184" spans="1:120" x14ac:dyDescent="0.2">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BS184" s="64"/>
      <c r="BT184" s="64"/>
      <c r="BU184" s="106"/>
      <c r="BV184" s="106"/>
      <c r="BW184" s="106"/>
      <c r="BX184" s="106"/>
      <c r="BY184" s="106"/>
      <c r="BZ184" s="106"/>
      <c r="CA184" s="106"/>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row>
    <row r="185" spans="1:120" x14ac:dyDescent="0.2">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BS185" s="64"/>
      <c r="BT185" s="64"/>
      <c r="BU185" s="106"/>
      <c r="BV185" s="106"/>
      <c r="BW185" s="106"/>
      <c r="BX185" s="106"/>
      <c r="BY185" s="106"/>
      <c r="BZ185" s="106"/>
      <c r="CA185" s="106"/>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row>
    <row r="186" spans="1:120" x14ac:dyDescent="0.2">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BS186" s="64"/>
      <c r="BT186" s="64"/>
      <c r="BU186" s="106"/>
      <c r="BV186" s="106"/>
      <c r="BW186" s="106"/>
      <c r="BX186" s="106"/>
      <c r="BY186" s="106"/>
      <c r="BZ186" s="106"/>
      <c r="CA186" s="106"/>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row>
    <row r="187" spans="1:120" x14ac:dyDescent="0.2">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BS187" s="64"/>
      <c r="BT187" s="64"/>
      <c r="BU187" s="106"/>
      <c r="BV187" s="106"/>
      <c r="BW187" s="106"/>
      <c r="BX187" s="106"/>
      <c r="BY187" s="106"/>
      <c r="BZ187" s="106"/>
      <c r="CA187" s="106"/>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row>
    <row r="188" spans="1:120" x14ac:dyDescent="0.2">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BS188" s="64"/>
      <c r="BT188" s="64"/>
      <c r="BU188" s="106"/>
      <c r="BV188" s="106"/>
      <c r="BW188" s="106"/>
      <c r="BX188" s="106"/>
      <c r="BY188" s="106"/>
      <c r="BZ188" s="106"/>
      <c r="CA188" s="106"/>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row>
    <row r="189" spans="1:120" x14ac:dyDescent="0.2">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BS189" s="64"/>
      <c r="BT189" s="64"/>
      <c r="BU189" s="106"/>
      <c r="BV189" s="106"/>
      <c r="BW189" s="106"/>
      <c r="BX189" s="106"/>
      <c r="BY189" s="106"/>
      <c r="BZ189" s="106"/>
      <c r="CA189" s="106"/>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row>
    <row r="190" spans="1:120" x14ac:dyDescent="0.2">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BS190" s="64"/>
      <c r="BT190" s="64"/>
      <c r="BU190" s="106"/>
      <c r="BV190" s="106"/>
      <c r="BW190" s="106"/>
      <c r="BX190" s="106"/>
      <c r="BY190" s="106"/>
      <c r="BZ190" s="106"/>
      <c r="CA190" s="106"/>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row>
    <row r="191" spans="1:120" x14ac:dyDescent="0.2">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BS191" s="64"/>
      <c r="BT191" s="64"/>
      <c r="BU191" s="106"/>
      <c r="BV191" s="106"/>
      <c r="BW191" s="106"/>
      <c r="BX191" s="106"/>
      <c r="BY191" s="106"/>
      <c r="BZ191" s="106"/>
      <c r="CA191" s="106"/>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row>
    <row r="192" spans="1:120" x14ac:dyDescent="0.2">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BS192" s="64"/>
      <c r="BT192" s="64"/>
      <c r="BU192" s="106"/>
      <c r="BV192" s="106"/>
      <c r="BW192" s="106"/>
      <c r="BX192" s="106"/>
      <c r="BY192" s="106"/>
      <c r="BZ192" s="106"/>
      <c r="CA192" s="106"/>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row>
    <row r="193" spans="1:120" x14ac:dyDescent="0.2">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BS193" s="64"/>
      <c r="BT193" s="64"/>
      <c r="BU193" s="106"/>
      <c r="BV193" s="106"/>
      <c r="BW193" s="106"/>
      <c r="BX193" s="106"/>
      <c r="BY193" s="106"/>
      <c r="BZ193" s="106"/>
      <c r="CA193" s="106"/>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row>
    <row r="194" spans="1:120" x14ac:dyDescent="0.2">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BS194" s="64"/>
      <c r="BT194" s="64"/>
      <c r="BU194" s="106"/>
      <c r="BV194" s="106"/>
      <c r="BW194" s="106"/>
      <c r="BX194" s="106"/>
      <c r="BY194" s="106"/>
      <c r="BZ194" s="106"/>
      <c r="CA194" s="106"/>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row>
    <row r="195" spans="1:120" x14ac:dyDescent="0.2">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BS195" s="64"/>
      <c r="BT195" s="64"/>
      <c r="BU195" s="106"/>
      <c r="BV195" s="106"/>
      <c r="BW195" s="106"/>
      <c r="BX195" s="106"/>
      <c r="BY195" s="106"/>
      <c r="BZ195" s="106"/>
      <c r="CA195" s="106"/>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row>
    <row r="196" spans="1:120" x14ac:dyDescent="0.2">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BS196" s="64"/>
      <c r="BT196" s="64"/>
      <c r="BU196" s="106"/>
      <c r="BV196" s="106"/>
      <c r="BW196" s="106"/>
      <c r="BX196" s="106"/>
      <c r="BY196" s="106"/>
      <c r="BZ196" s="106"/>
      <c r="CA196" s="106"/>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row>
    <row r="197" spans="1:120" x14ac:dyDescent="0.2">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BS197" s="64"/>
      <c r="BT197" s="64"/>
      <c r="BU197" s="106"/>
      <c r="BV197" s="106"/>
      <c r="BW197" s="106"/>
      <c r="BX197" s="106"/>
      <c r="BY197" s="106"/>
      <c r="BZ197" s="106"/>
      <c r="CA197" s="106"/>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row>
    <row r="198" spans="1:120" x14ac:dyDescent="0.2">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BS198" s="64"/>
      <c r="BT198" s="64"/>
      <c r="BU198" s="106"/>
      <c r="BV198" s="106"/>
      <c r="BW198" s="106"/>
      <c r="BX198" s="106"/>
      <c r="BY198" s="106"/>
      <c r="BZ198" s="106"/>
      <c r="CA198" s="106"/>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row>
    <row r="199" spans="1:120" x14ac:dyDescent="0.2">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BS199" s="64"/>
      <c r="BT199" s="64"/>
      <c r="BU199" s="106"/>
      <c r="BV199" s="106"/>
      <c r="BW199" s="106"/>
      <c r="BX199" s="106"/>
      <c r="BY199" s="106"/>
      <c r="BZ199" s="106"/>
      <c r="CA199" s="106"/>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row>
    <row r="200" spans="1:120" x14ac:dyDescent="0.2">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BS200" s="64"/>
      <c r="BT200" s="64"/>
      <c r="BU200" s="106"/>
      <c r="BV200" s="106"/>
      <c r="BW200" s="106"/>
      <c r="BX200" s="106"/>
      <c r="BY200" s="106"/>
      <c r="BZ200" s="106"/>
      <c r="CA200" s="106"/>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row>
    <row r="201" spans="1:120" x14ac:dyDescent="0.2">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BS201" s="64"/>
      <c r="BT201" s="64"/>
      <c r="BU201" s="106"/>
      <c r="BV201" s="106"/>
      <c r="BW201" s="106"/>
      <c r="BX201" s="106"/>
      <c r="BY201" s="106"/>
      <c r="BZ201" s="106"/>
      <c r="CA201" s="106"/>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row>
    <row r="202" spans="1:120" x14ac:dyDescent="0.2">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BS202" s="64"/>
      <c r="BT202" s="64"/>
      <c r="BU202" s="106"/>
      <c r="BV202" s="106"/>
      <c r="BW202" s="106"/>
      <c r="BX202" s="106"/>
      <c r="BY202" s="106"/>
      <c r="BZ202" s="106"/>
      <c r="CA202" s="106"/>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row>
    <row r="203" spans="1:120" x14ac:dyDescent="0.2">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BS203" s="64"/>
      <c r="BT203" s="64"/>
      <c r="BU203" s="106"/>
      <c r="BV203" s="106"/>
      <c r="BW203" s="106"/>
      <c r="BX203" s="106"/>
      <c r="BY203" s="106"/>
      <c r="BZ203" s="106"/>
      <c r="CA203" s="106"/>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row>
    <row r="204" spans="1:120" x14ac:dyDescent="0.2">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BS204" s="64"/>
      <c r="BT204" s="64"/>
      <c r="BU204" s="106"/>
      <c r="BV204" s="106"/>
      <c r="BW204" s="106"/>
      <c r="BX204" s="106"/>
      <c r="BY204" s="106"/>
      <c r="BZ204" s="106"/>
      <c r="CA204" s="106"/>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row>
    <row r="205" spans="1:120" x14ac:dyDescent="0.2">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BS205" s="64"/>
      <c r="BT205" s="64"/>
      <c r="BU205" s="106"/>
      <c r="BV205" s="106"/>
      <c r="BW205" s="106"/>
      <c r="BX205" s="106"/>
      <c r="BY205" s="106"/>
      <c r="BZ205" s="106"/>
      <c r="CA205" s="106"/>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row>
    <row r="206" spans="1:120" x14ac:dyDescent="0.2">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BS206" s="64"/>
      <c r="BT206" s="64"/>
      <c r="BU206" s="106"/>
      <c r="BV206" s="106"/>
      <c r="BW206" s="106"/>
      <c r="BX206" s="106"/>
      <c r="BY206" s="106"/>
      <c r="BZ206" s="106"/>
      <c r="CA206" s="106"/>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row>
    <row r="207" spans="1:120" x14ac:dyDescent="0.2">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BS207" s="64"/>
      <c r="BT207" s="64"/>
      <c r="BU207" s="106"/>
      <c r="BV207" s="106"/>
      <c r="BW207" s="106"/>
      <c r="BX207" s="106"/>
      <c r="BY207" s="106"/>
      <c r="BZ207" s="106"/>
      <c r="CA207" s="106"/>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row>
    <row r="208" spans="1:120" x14ac:dyDescent="0.2">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BS208" s="64"/>
      <c r="BT208" s="64"/>
      <c r="BU208" s="106"/>
      <c r="BV208" s="106"/>
      <c r="BW208" s="106"/>
      <c r="BX208" s="106"/>
      <c r="BY208" s="106"/>
      <c r="BZ208" s="106"/>
      <c r="CA208" s="106"/>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row>
    <row r="209" spans="1:120" x14ac:dyDescent="0.2">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BS209" s="64"/>
      <c r="BT209" s="64"/>
      <c r="BU209" s="106"/>
      <c r="BV209" s="106"/>
      <c r="BW209" s="106"/>
      <c r="BX209" s="106"/>
      <c r="BY209" s="106"/>
      <c r="BZ209" s="106"/>
      <c r="CA209" s="106"/>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row>
    <row r="210" spans="1:120" x14ac:dyDescent="0.2">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BS210" s="64"/>
      <c r="BT210" s="64"/>
      <c r="BU210" s="106"/>
      <c r="BV210" s="106"/>
      <c r="BW210" s="106"/>
      <c r="BX210" s="106"/>
      <c r="BY210" s="106"/>
      <c r="BZ210" s="106"/>
      <c r="CA210" s="106"/>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row>
    <row r="211" spans="1:120" x14ac:dyDescent="0.2">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BS211" s="64"/>
      <c r="BT211" s="64"/>
      <c r="BU211" s="106"/>
      <c r="BV211" s="106"/>
      <c r="BW211" s="106"/>
      <c r="BX211" s="106"/>
      <c r="BY211" s="106"/>
      <c r="BZ211" s="106"/>
      <c r="CA211" s="106"/>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row>
    <row r="212" spans="1:120" x14ac:dyDescent="0.2">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BS212" s="64"/>
      <c r="BT212" s="64"/>
      <c r="BU212" s="106"/>
      <c r="BV212" s="106"/>
      <c r="BW212" s="106"/>
      <c r="BX212" s="106"/>
      <c r="BY212" s="106"/>
      <c r="BZ212" s="106"/>
      <c r="CA212" s="106"/>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row>
    <row r="213" spans="1:120" x14ac:dyDescent="0.2">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BS213" s="64"/>
      <c r="BT213" s="64"/>
      <c r="BU213" s="106"/>
      <c r="BV213" s="106"/>
      <c r="BW213" s="106"/>
      <c r="BX213" s="106"/>
      <c r="BY213" s="106"/>
      <c r="BZ213" s="106"/>
      <c r="CA213" s="106"/>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row>
    <row r="214" spans="1:120" x14ac:dyDescent="0.2">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BS214" s="64"/>
      <c r="BT214" s="64"/>
      <c r="BU214" s="106"/>
      <c r="BV214" s="106"/>
      <c r="BW214" s="106"/>
      <c r="BX214" s="106"/>
      <c r="BY214" s="106"/>
      <c r="BZ214" s="106"/>
      <c r="CA214" s="106"/>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row>
    <row r="215" spans="1:120" x14ac:dyDescent="0.2">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BS215" s="64"/>
      <c r="BT215" s="64"/>
      <c r="BU215" s="106"/>
      <c r="BV215" s="106"/>
      <c r="BW215" s="106"/>
      <c r="BX215" s="106"/>
      <c r="BY215" s="106"/>
      <c r="BZ215" s="106"/>
      <c r="CA215" s="106"/>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row>
    <row r="216" spans="1:120" x14ac:dyDescent="0.2">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BS216" s="64"/>
      <c r="BT216" s="64"/>
      <c r="BU216" s="106"/>
      <c r="BV216" s="106"/>
      <c r="BW216" s="106"/>
      <c r="BX216" s="106"/>
      <c r="BY216" s="106"/>
      <c r="BZ216" s="106"/>
      <c r="CA216" s="106"/>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row>
    <row r="217" spans="1:120" x14ac:dyDescent="0.2">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BS217" s="64"/>
      <c r="BT217" s="64"/>
      <c r="BU217" s="106"/>
      <c r="BV217" s="106"/>
      <c r="BW217" s="106"/>
      <c r="BX217" s="106"/>
      <c r="BY217" s="106"/>
      <c r="BZ217" s="106"/>
      <c r="CA217" s="106"/>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row>
    <row r="218" spans="1:120" x14ac:dyDescent="0.2">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BS218" s="64"/>
      <c r="BT218" s="64"/>
      <c r="BU218" s="106"/>
      <c r="BV218" s="106"/>
      <c r="BW218" s="106"/>
      <c r="BX218" s="106"/>
      <c r="BY218" s="106"/>
      <c r="BZ218" s="106"/>
      <c r="CA218" s="106"/>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row>
    <row r="219" spans="1:120" x14ac:dyDescent="0.2">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BS219" s="64"/>
      <c r="BT219" s="64"/>
      <c r="BU219" s="106"/>
      <c r="BV219" s="106"/>
      <c r="BW219" s="106"/>
      <c r="BX219" s="106"/>
      <c r="BY219" s="106"/>
      <c r="BZ219" s="106"/>
      <c r="CA219" s="106"/>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row>
    <row r="220" spans="1:120" x14ac:dyDescent="0.2">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BS220" s="64"/>
      <c r="BT220" s="64"/>
      <c r="BU220" s="106"/>
      <c r="BV220" s="106"/>
      <c r="BW220" s="106"/>
      <c r="BX220" s="106"/>
      <c r="BY220" s="106"/>
      <c r="BZ220" s="106"/>
      <c r="CA220" s="106"/>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row>
    <row r="221" spans="1:120" x14ac:dyDescent="0.2">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BS221" s="64"/>
      <c r="BT221" s="64"/>
      <c r="BU221" s="106"/>
      <c r="BV221" s="106"/>
      <c r="BW221" s="106"/>
      <c r="BX221" s="106"/>
      <c r="BY221" s="106"/>
      <c r="BZ221" s="106"/>
      <c r="CA221" s="106"/>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row>
    <row r="222" spans="1:120" x14ac:dyDescent="0.2">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BS222" s="64"/>
      <c r="BT222" s="64"/>
      <c r="BU222" s="106"/>
      <c r="BV222" s="106"/>
      <c r="BW222" s="106"/>
      <c r="BX222" s="106"/>
      <c r="BY222" s="106"/>
      <c r="BZ222" s="106"/>
      <c r="CA222" s="106"/>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row>
    <row r="223" spans="1:120" x14ac:dyDescent="0.2">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BS223" s="64"/>
      <c r="BT223" s="64"/>
      <c r="BU223" s="106"/>
      <c r="BV223" s="106"/>
      <c r="BW223" s="106"/>
      <c r="BX223" s="106"/>
      <c r="BY223" s="106"/>
      <c r="BZ223" s="106"/>
      <c r="CA223" s="106"/>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row>
    <row r="224" spans="1:120" x14ac:dyDescent="0.2">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BS224" s="64"/>
      <c r="BT224" s="64"/>
      <c r="BU224" s="106"/>
      <c r="BV224" s="106"/>
      <c r="BW224" s="106"/>
      <c r="BX224" s="106"/>
      <c r="BY224" s="106"/>
      <c r="BZ224" s="106"/>
      <c r="CA224" s="106"/>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row>
    <row r="225" spans="1:120" x14ac:dyDescent="0.2">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BS225" s="64"/>
      <c r="BT225" s="64"/>
      <c r="BU225" s="106"/>
      <c r="BV225" s="106"/>
      <c r="BW225" s="106"/>
      <c r="BX225" s="106"/>
      <c r="BY225" s="106"/>
      <c r="BZ225" s="106"/>
      <c r="CA225" s="106"/>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row>
    <row r="226" spans="1:120" x14ac:dyDescent="0.2">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BS226" s="64"/>
      <c r="BT226" s="64"/>
      <c r="BU226" s="106"/>
      <c r="BV226" s="106"/>
      <c r="BW226" s="106"/>
      <c r="BX226" s="106"/>
      <c r="BY226" s="106"/>
      <c r="BZ226" s="106"/>
      <c r="CA226" s="106"/>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row>
    <row r="227" spans="1:120" x14ac:dyDescent="0.2">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BS227" s="64"/>
      <c r="BT227" s="64"/>
      <c r="BU227" s="106"/>
      <c r="BV227" s="106"/>
      <c r="BW227" s="106"/>
      <c r="BX227" s="106"/>
      <c r="BY227" s="106"/>
      <c r="BZ227" s="106"/>
      <c r="CA227" s="106"/>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row>
    <row r="228" spans="1:120" x14ac:dyDescent="0.2">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BS228" s="64"/>
      <c r="BT228" s="64"/>
      <c r="BU228" s="106"/>
      <c r="BV228" s="106"/>
      <c r="BW228" s="106"/>
      <c r="BX228" s="106"/>
      <c r="BY228" s="106"/>
      <c r="BZ228" s="106"/>
      <c r="CA228" s="106"/>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row>
    <row r="229" spans="1:120" x14ac:dyDescent="0.2">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BS229" s="64"/>
      <c r="BT229" s="64"/>
      <c r="BU229" s="106"/>
      <c r="BV229" s="106"/>
      <c r="BW229" s="106"/>
      <c r="BX229" s="106"/>
      <c r="BY229" s="106"/>
      <c r="BZ229" s="106"/>
      <c r="CA229" s="106"/>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row>
    <row r="230" spans="1:120" x14ac:dyDescent="0.2">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BS230" s="64"/>
      <c r="BT230" s="64"/>
      <c r="BU230" s="106"/>
      <c r="BV230" s="106"/>
      <c r="BW230" s="106"/>
      <c r="BX230" s="106"/>
      <c r="BY230" s="106"/>
      <c r="BZ230" s="106"/>
      <c r="CA230" s="106"/>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row>
    <row r="231" spans="1:120" x14ac:dyDescent="0.2">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BS231" s="64"/>
      <c r="BT231" s="64"/>
      <c r="BU231" s="106"/>
      <c r="BV231" s="106"/>
      <c r="BW231" s="106"/>
      <c r="BX231" s="106"/>
      <c r="BY231" s="106"/>
      <c r="BZ231" s="106"/>
      <c r="CA231" s="106"/>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row>
    <row r="232" spans="1:120" x14ac:dyDescent="0.2">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BS232" s="64"/>
      <c r="BT232" s="64"/>
      <c r="BU232" s="106"/>
      <c r="BV232" s="106"/>
      <c r="BW232" s="106"/>
      <c r="BX232" s="106"/>
      <c r="BY232" s="106"/>
      <c r="BZ232" s="106"/>
      <c r="CA232" s="106"/>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row>
    <row r="233" spans="1:120" x14ac:dyDescent="0.2">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BS233" s="64"/>
      <c r="BT233" s="64"/>
      <c r="BU233" s="106"/>
      <c r="BV233" s="106"/>
      <c r="BW233" s="106"/>
      <c r="BX233" s="106"/>
      <c r="BY233" s="106"/>
      <c r="BZ233" s="106"/>
      <c r="CA233" s="106"/>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row>
    <row r="234" spans="1:120" x14ac:dyDescent="0.2">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BS234" s="64"/>
      <c r="BT234" s="64"/>
      <c r="BU234" s="106"/>
      <c r="BV234" s="106"/>
      <c r="BW234" s="106"/>
      <c r="BX234" s="106"/>
      <c r="BY234" s="106"/>
      <c r="BZ234" s="106"/>
      <c r="CA234" s="106"/>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row>
    <row r="235" spans="1:120" x14ac:dyDescent="0.2">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BS235" s="64"/>
      <c r="BT235" s="64"/>
      <c r="BU235" s="106"/>
      <c r="BV235" s="106"/>
      <c r="BW235" s="106"/>
      <c r="BX235" s="106"/>
      <c r="BY235" s="106"/>
      <c r="BZ235" s="106"/>
      <c r="CA235" s="106"/>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row>
    <row r="236" spans="1:120" x14ac:dyDescent="0.2">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BS236" s="64"/>
      <c r="BT236" s="64"/>
      <c r="BU236" s="106"/>
      <c r="BV236" s="106"/>
      <c r="BW236" s="106"/>
      <c r="BX236" s="106"/>
      <c r="BY236" s="106"/>
      <c r="BZ236" s="106"/>
      <c r="CA236" s="106"/>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row>
    <row r="237" spans="1:120" x14ac:dyDescent="0.2">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BS237" s="64"/>
      <c r="BT237" s="64"/>
      <c r="BU237" s="106"/>
      <c r="BV237" s="106"/>
      <c r="BW237" s="106"/>
      <c r="BX237" s="106"/>
      <c r="BY237" s="106"/>
      <c r="BZ237" s="106"/>
      <c r="CA237" s="106"/>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row>
    <row r="238" spans="1:120" x14ac:dyDescent="0.2">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BS238" s="64"/>
      <c r="BT238" s="64"/>
      <c r="BU238" s="106"/>
      <c r="BV238" s="106"/>
      <c r="BW238" s="106"/>
      <c r="BX238" s="106"/>
      <c r="BY238" s="106"/>
      <c r="BZ238" s="106"/>
      <c r="CA238" s="106"/>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row>
    <row r="239" spans="1:120" x14ac:dyDescent="0.2">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BS239" s="64"/>
      <c r="BT239" s="64"/>
      <c r="BU239" s="106"/>
      <c r="BV239" s="106"/>
      <c r="BW239" s="106"/>
      <c r="BX239" s="106"/>
      <c r="BY239" s="106"/>
      <c r="BZ239" s="106"/>
      <c r="CA239" s="106"/>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row>
    <row r="240" spans="1:120" x14ac:dyDescent="0.2">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BS240" s="64"/>
      <c r="BT240" s="64"/>
      <c r="BU240" s="106"/>
      <c r="BV240" s="106"/>
      <c r="BW240" s="106"/>
      <c r="BX240" s="106"/>
      <c r="BY240" s="106"/>
      <c r="BZ240" s="106"/>
      <c r="CA240" s="106"/>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row>
    <row r="241" spans="1:120" x14ac:dyDescent="0.2">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BS241" s="64"/>
      <c r="BT241" s="64"/>
      <c r="BU241" s="106"/>
      <c r="BV241" s="106"/>
      <c r="BW241" s="106"/>
      <c r="BX241" s="106"/>
      <c r="BY241" s="106"/>
      <c r="BZ241" s="106"/>
      <c r="CA241" s="106"/>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row>
    <row r="242" spans="1:120" x14ac:dyDescent="0.2">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BS242" s="64"/>
      <c r="BT242" s="64"/>
      <c r="BU242" s="106"/>
      <c r="BV242" s="106"/>
      <c r="BW242" s="106"/>
      <c r="BX242" s="106"/>
      <c r="BY242" s="106"/>
      <c r="BZ242" s="106"/>
      <c r="CA242" s="106"/>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row>
    <row r="243" spans="1:120" x14ac:dyDescent="0.2">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BS243" s="64"/>
      <c r="BT243" s="64"/>
      <c r="BU243" s="106"/>
      <c r="BV243" s="106"/>
      <c r="BW243" s="106"/>
      <c r="BX243" s="106"/>
      <c r="BY243" s="106"/>
      <c r="BZ243" s="106"/>
      <c r="CA243" s="106"/>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row>
    <row r="244" spans="1:120" x14ac:dyDescent="0.2">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BS244" s="64"/>
      <c r="BT244" s="64"/>
      <c r="BU244" s="106"/>
      <c r="BV244" s="106"/>
      <c r="BW244" s="106"/>
      <c r="BX244" s="106"/>
      <c r="BY244" s="106"/>
      <c r="BZ244" s="106"/>
      <c r="CA244" s="106"/>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row>
    <row r="245" spans="1:120" x14ac:dyDescent="0.2">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BS245" s="64"/>
      <c r="BT245" s="64"/>
      <c r="BU245" s="106"/>
      <c r="BV245" s="106"/>
      <c r="BW245" s="106"/>
      <c r="BX245" s="106"/>
      <c r="BY245" s="106"/>
      <c r="BZ245" s="106"/>
      <c r="CA245" s="106"/>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row>
    <row r="246" spans="1:120" x14ac:dyDescent="0.2">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BS246" s="64"/>
      <c r="BT246" s="64"/>
      <c r="BU246" s="106"/>
      <c r="BV246" s="106"/>
      <c r="BW246" s="106"/>
      <c r="BX246" s="106"/>
      <c r="BY246" s="106"/>
      <c r="BZ246" s="106"/>
      <c r="CA246" s="106"/>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row>
    <row r="247" spans="1:120" x14ac:dyDescent="0.2">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BS247" s="64"/>
      <c r="BT247" s="64"/>
      <c r="BU247" s="106"/>
      <c r="BV247" s="106"/>
      <c r="BW247" s="106"/>
      <c r="BX247" s="106"/>
      <c r="BY247" s="106"/>
      <c r="BZ247" s="106"/>
      <c r="CA247" s="106"/>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row>
    <row r="248" spans="1:120" x14ac:dyDescent="0.2">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BS248" s="64"/>
      <c r="BT248" s="64"/>
      <c r="BU248" s="106"/>
      <c r="BV248" s="106"/>
      <c r="BW248" s="106"/>
      <c r="BX248" s="106"/>
      <c r="BY248" s="106"/>
      <c r="BZ248" s="106"/>
      <c r="CA248" s="106"/>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row>
    <row r="249" spans="1:120" x14ac:dyDescent="0.2">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BS249" s="64"/>
      <c r="BT249" s="64"/>
      <c r="BU249" s="106"/>
      <c r="BV249" s="106"/>
      <c r="BW249" s="106"/>
      <c r="BX249" s="106"/>
      <c r="BY249" s="106"/>
      <c r="BZ249" s="106"/>
      <c r="CA249" s="106"/>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row>
    <row r="250" spans="1:120" x14ac:dyDescent="0.2">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BS250" s="64"/>
      <c r="BT250" s="64"/>
      <c r="BU250" s="106"/>
      <c r="BV250" s="106"/>
      <c r="BW250" s="106"/>
      <c r="BX250" s="106"/>
      <c r="BY250" s="106"/>
      <c r="BZ250" s="106"/>
      <c r="CA250" s="106"/>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row>
    <row r="251" spans="1:120" x14ac:dyDescent="0.2">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BS251" s="64"/>
      <c r="BT251" s="64"/>
      <c r="BU251" s="106"/>
      <c r="BV251" s="106"/>
      <c r="BW251" s="106"/>
      <c r="BX251" s="106"/>
      <c r="BY251" s="106"/>
      <c r="BZ251" s="106"/>
      <c r="CA251" s="106"/>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row>
    <row r="252" spans="1:120" x14ac:dyDescent="0.2">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BS252" s="64"/>
      <c r="BT252" s="64"/>
      <c r="BU252" s="106"/>
      <c r="BV252" s="106"/>
      <c r="BW252" s="106"/>
      <c r="BX252" s="106"/>
      <c r="BY252" s="106"/>
      <c r="BZ252" s="106"/>
      <c r="CA252" s="106"/>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row>
    <row r="253" spans="1:120" x14ac:dyDescent="0.2">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BS253" s="64"/>
      <c r="BT253" s="64"/>
      <c r="BU253" s="106"/>
      <c r="BV253" s="106"/>
      <c r="BW253" s="106"/>
      <c r="BX253" s="106"/>
      <c r="BY253" s="106"/>
      <c r="BZ253" s="106"/>
      <c r="CA253" s="106"/>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row>
    <row r="254" spans="1:120" x14ac:dyDescent="0.2">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BS254" s="64"/>
      <c r="BT254" s="64"/>
      <c r="BU254" s="106"/>
      <c r="BV254" s="106"/>
      <c r="BW254" s="106"/>
      <c r="BX254" s="106"/>
      <c r="BY254" s="106"/>
      <c r="BZ254" s="106"/>
      <c r="CA254" s="106"/>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row>
    <row r="255" spans="1:120" x14ac:dyDescent="0.2">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BS255" s="64"/>
      <c r="BT255" s="64"/>
      <c r="BU255" s="106"/>
      <c r="BV255" s="106"/>
      <c r="BW255" s="106"/>
      <c r="BX255" s="106"/>
      <c r="BY255" s="106"/>
      <c r="BZ255" s="106"/>
      <c r="CA255" s="106"/>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row>
    <row r="256" spans="1:120" x14ac:dyDescent="0.2">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BS256" s="64"/>
      <c r="BT256" s="64"/>
      <c r="BU256" s="106"/>
      <c r="BV256" s="106"/>
      <c r="BW256" s="106"/>
      <c r="BX256" s="106"/>
      <c r="BY256" s="106"/>
      <c r="BZ256" s="106"/>
      <c r="CA256" s="106"/>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row>
    <row r="257" spans="2:120" x14ac:dyDescent="0.2">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BS257" s="64"/>
      <c r="BT257" s="64"/>
      <c r="BU257" s="106"/>
      <c r="BV257" s="106"/>
      <c r="BW257" s="106"/>
      <c r="BX257" s="106"/>
      <c r="BY257" s="106"/>
      <c r="BZ257" s="106"/>
      <c r="CA257" s="106"/>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row>
    <row r="258" spans="2:120" x14ac:dyDescent="0.2">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BS258" s="64"/>
      <c r="BT258" s="64"/>
      <c r="BU258" s="106"/>
      <c r="BV258" s="106"/>
      <c r="BW258" s="106"/>
      <c r="BX258" s="106"/>
      <c r="BY258" s="106"/>
      <c r="BZ258" s="106"/>
      <c r="CA258" s="106"/>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row>
    <row r="259" spans="2:120" x14ac:dyDescent="0.2">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BS259" s="64"/>
      <c r="BT259" s="64"/>
      <c r="BU259" s="106"/>
      <c r="BV259" s="106"/>
      <c r="BW259" s="106"/>
      <c r="BX259" s="106"/>
      <c r="BY259" s="106"/>
      <c r="BZ259" s="106"/>
      <c r="CA259" s="106"/>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row>
    <row r="260" spans="2:120" x14ac:dyDescent="0.2">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BS260" s="64"/>
      <c r="BT260" s="64"/>
      <c r="BU260" s="106"/>
      <c r="BV260" s="106"/>
      <c r="BW260" s="106"/>
      <c r="BX260" s="106"/>
      <c r="BY260" s="106"/>
      <c r="BZ260" s="106"/>
      <c r="CA260" s="106"/>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row>
    <row r="261" spans="2:120" x14ac:dyDescent="0.2">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BS261" s="64"/>
      <c r="BT261" s="64"/>
      <c r="BU261" s="106"/>
      <c r="BV261" s="106"/>
      <c r="BW261" s="106"/>
      <c r="BX261" s="106"/>
      <c r="BY261" s="106"/>
      <c r="BZ261" s="106"/>
      <c r="CA261" s="106"/>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row>
    <row r="262" spans="2:120" x14ac:dyDescent="0.2">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BS262" s="64"/>
      <c r="BT262" s="64"/>
      <c r="BU262" s="106"/>
      <c r="BV262" s="106"/>
      <c r="BW262" s="106"/>
      <c r="BX262" s="106"/>
      <c r="BY262" s="106"/>
      <c r="BZ262" s="106"/>
      <c r="CA262" s="106"/>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row>
    <row r="263" spans="2:120" x14ac:dyDescent="0.2">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BS263" s="64"/>
      <c r="BT263" s="64"/>
      <c r="BU263" s="106"/>
      <c r="BV263" s="106"/>
      <c r="BW263" s="106"/>
      <c r="BX263" s="106"/>
      <c r="BY263" s="106"/>
      <c r="BZ263" s="106"/>
      <c r="CA263" s="106"/>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row>
    <row r="264" spans="2:120" x14ac:dyDescent="0.2">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BS264" s="64"/>
      <c r="BT264" s="64"/>
      <c r="BU264" s="106"/>
      <c r="BV264" s="106"/>
      <c r="BW264" s="106"/>
      <c r="BX264" s="106"/>
      <c r="BY264" s="106"/>
      <c r="BZ264" s="106"/>
      <c r="CA264" s="106"/>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row>
    <row r="265" spans="2:120" x14ac:dyDescent="0.2">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BS265" s="64"/>
      <c r="BT265" s="64"/>
      <c r="BU265" s="106"/>
      <c r="BV265" s="106"/>
      <c r="BW265" s="106"/>
      <c r="BX265" s="106"/>
      <c r="BY265" s="106"/>
      <c r="BZ265" s="106"/>
      <c r="CA265" s="106"/>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row>
    <row r="266" spans="2:120" x14ac:dyDescent="0.2">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BS266" s="64"/>
      <c r="BT266" s="64"/>
      <c r="BU266" s="106"/>
      <c r="BV266" s="106"/>
      <c r="BW266" s="106"/>
      <c r="BX266" s="106"/>
      <c r="BY266" s="106"/>
      <c r="BZ266" s="106"/>
      <c r="CA266" s="106"/>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row>
    <row r="267" spans="2:120" x14ac:dyDescent="0.2">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BS267" s="64"/>
      <c r="BT267" s="64"/>
      <c r="BU267" s="106"/>
      <c r="BV267" s="106"/>
      <c r="BW267" s="106"/>
      <c r="BX267" s="106"/>
      <c r="BY267" s="106"/>
      <c r="BZ267" s="106"/>
      <c r="CA267" s="106"/>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row>
    <row r="268" spans="2:120" x14ac:dyDescent="0.2">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BS268" s="64"/>
      <c r="BT268" s="64"/>
      <c r="BU268" s="106"/>
      <c r="BV268" s="106"/>
      <c r="BW268" s="106"/>
      <c r="BX268" s="106"/>
      <c r="BY268" s="106"/>
      <c r="BZ268" s="106"/>
      <c r="CA268" s="106"/>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row>
    <row r="269" spans="2:120" x14ac:dyDescent="0.2">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BS269" s="64"/>
      <c r="BT269" s="64"/>
      <c r="BU269" s="106"/>
      <c r="BV269" s="106"/>
      <c r="BW269" s="106"/>
      <c r="BX269" s="106"/>
      <c r="BY269" s="106"/>
      <c r="BZ269" s="106"/>
      <c r="CA269" s="106"/>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row>
    <row r="270" spans="2:120" x14ac:dyDescent="0.2">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BS270" s="64"/>
      <c r="BT270" s="64"/>
      <c r="BU270" s="106"/>
      <c r="BV270" s="106"/>
      <c r="BW270" s="106"/>
      <c r="BX270" s="106"/>
      <c r="BY270" s="106"/>
      <c r="BZ270" s="106"/>
      <c r="CA270" s="106"/>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row>
    <row r="271" spans="2:120" x14ac:dyDescent="0.2">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BS271" s="64"/>
      <c r="BT271" s="64"/>
      <c r="BU271" s="106"/>
      <c r="BV271" s="106"/>
      <c r="BW271" s="106"/>
      <c r="BX271" s="106"/>
      <c r="BY271" s="106"/>
      <c r="BZ271" s="106"/>
      <c r="CA271" s="106"/>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row>
    <row r="272" spans="2:120" x14ac:dyDescent="0.2">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BS272" s="64"/>
      <c r="BT272" s="64"/>
      <c r="BU272" s="106"/>
      <c r="BV272" s="106"/>
      <c r="BW272" s="106"/>
      <c r="BX272" s="106"/>
      <c r="BY272" s="106"/>
      <c r="BZ272" s="106"/>
      <c r="CA272" s="106"/>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row>
    <row r="273" spans="2:120" x14ac:dyDescent="0.2">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BS273" s="64"/>
      <c r="BT273" s="64"/>
      <c r="BU273" s="106"/>
      <c r="BV273" s="106"/>
      <c r="BW273" s="106"/>
      <c r="BX273" s="106"/>
      <c r="BY273" s="106"/>
      <c r="BZ273" s="106"/>
      <c r="CA273" s="106"/>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row>
    <row r="274" spans="2:120" x14ac:dyDescent="0.2">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BS274" s="64"/>
      <c r="BT274" s="64"/>
      <c r="BU274" s="106"/>
      <c r="BV274" s="106"/>
      <c r="BW274" s="106"/>
      <c r="BX274" s="106"/>
      <c r="BY274" s="106"/>
      <c r="BZ274" s="106"/>
      <c r="CA274" s="106"/>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row>
    <row r="275" spans="2:120" x14ac:dyDescent="0.2">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BS275" s="64"/>
      <c r="BT275" s="64"/>
      <c r="BU275" s="106"/>
      <c r="BV275" s="106"/>
      <c r="BW275" s="106"/>
      <c r="BX275" s="106"/>
      <c r="BY275" s="106"/>
      <c r="BZ275" s="106"/>
      <c r="CA275" s="106"/>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row>
    <row r="276" spans="2:120" x14ac:dyDescent="0.2">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BS276" s="64"/>
      <c r="BT276" s="64"/>
      <c r="BU276" s="106"/>
      <c r="BV276" s="106"/>
      <c r="BW276" s="106"/>
      <c r="BX276" s="106"/>
      <c r="BY276" s="106"/>
      <c r="BZ276" s="106"/>
      <c r="CA276" s="106"/>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row>
    <row r="277" spans="2:120" x14ac:dyDescent="0.2">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BS277" s="64"/>
      <c r="BT277" s="64"/>
      <c r="BU277" s="106"/>
      <c r="BV277" s="106"/>
      <c r="BW277" s="106"/>
      <c r="BX277" s="106"/>
      <c r="BY277" s="106"/>
      <c r="BZ277" s="106"/>
      <c r="CA277" s="106"/>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row>
    <row r="278" spans="2:120" x14ac:dyDescent="0.2">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BS278" s="64"/>
      <c r="BT278" s="64"/>
      <c r="BU278" s="106"/>
      <c r="BV278" s="106"/>
      <c r="BW278" s="106"/>
      <c r="BX278" s="106"/>
      <c r="BY278" s="106"/>
      <c r="BZ278" s="106"/>
      <c r="CA278" s="106"/>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row>
    <row r="279" spans="2:120" x14ac:dyDescent="0.2">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BS279" s="64"/>
      <c r="BT279" s="64"/>
      <c r="BU279" s="106"/>
      <c r="BV279" s="106"/>
      <c r="BW279" s="106"/>
      <c r="BX279" s="106"/>
      <c r="BY279" s="106"/>
      <c r="BZ279" s="106"/>
      <c r="CA279" s="106"/>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row>
    <row r="280" spans="2:120" x14ac:dyDescent="0.2">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BS280" s="64"/>
      <c r="BT280" s="64"/>
      <c r="BU280" s="106"/>
      <c r="BV280" s="106"/>
      <c r="BW280" s="106"/>
      <c r="BX280" s="106"/>
      <c r="BY280" s="106"/>
      <c r="BZ280" s="106"/>
      <c r="CA280" s="106"/>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row>
    <row r="281" spans="2:120" x14ac:dyDescent="0.2">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BS281" s="64"/>
      <c r="BT281" s="64"/>
      <c r="BU281" s="106"/>
      <c r="BV281" s="106"/>
      <c r="BW281" s="106"/>
      <c r="BX281" s="106"/>
      <c r="BY281" s="106"/>
      <c r="BZ281" s="106"/>
      <c r="CA281" s="106"/>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row>
    <row r="282" spans="2:120" x14ac:dyDescent="0.2">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BS282" s="64"/>
      <c r="BT282" s="64"/>
      <c r="BU282" s="106"/>
      <c r="BV282" s="106"/>
      <c r="BW282" s="106"/>
      <c r="BX282" s="106"/>
      <c r="BY282" s="106"/>
      <c r="BZ282" s="106"/>
      <c r="CA282" s="106"/>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row>
    <row r="283" spans="2:120" x14ac:dyDescent="0.2">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BS283" s="64"/>
      <c r="BT283" s="64"/>
      <c r="BU283" s="106"/>
      <c r="BV283" s="106"/>
      <c r="BW283" s="106"/>
      <c r="BX283" s="106"/>
      <c r="BY283" s="106"/>
      <c r="BZ283" s="106"/>
      <c r="CA283" s="106"/>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row>
    <row r="284" spans="2:120" x14ac:dyDescent="0.2">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BS284" s="64"/>
      <c r="BT284" s="64"/>
      <c r="BU284" s="106"/>
      <c r="BV284" s="106"/>
      <c r="BW284" s="106"/>
      <c r="BX284" s="106"/>
      <c r="BY284" s="106"/>
      <c r="BZ284" s="106"/>
      <c r="CA284" s="106"/>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row>
    <row r="285" spans="2:120" x14ac:dyDescent="0.2">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BS285" s="64"/>
      <c r="BT285" s="64"/>
      <c r="BU285" s="106"/>
      <c r="BV285" s="106"/>
      <c r="BW285" s="106"/>
      <c r="BX285" s="106"/>
      <c r="BY285" s="106"/>
      <c r="BZ285" s="106"/>
      <c r="CA285" s="106"/>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row>
    <row r="286" spans="2:120" x14ac:dyDescent="0.2">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BS286" s="64"/>
      <c r="BT286" s="64"/>
      <c r="BU286" s="106"/>
      <c r="BV286" s="106"/>
      <c r="BW286" s="106"/>
      <c r="BX286" s="106"/>
      <c r="BY286" s="106"/>
      <c r="BZ286" s="106"/>
      <c r="CA286" s="106"/>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row>
    <row r="287" spans="2:120" x14ac:dyDescent="0.2">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BS287" s="64"/>
      <c r="BT287" s="64"/>
      <c r="BU287" s="106"/>
      <c r="BV287" s="106"/>
      <c r="BW287" s="106"/>
      <c r="BX287" s="106"/>
      <c r="BY287" s="106"/>
      <c r="BZ287" s="106"/>
      <c r="CA287" s="106"/>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row>
    <row r="288" spans="2:120" x14ac:dyDescent="0.2">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BS288" s="64"/>
      <c r="BT288" s="64"/>
      <c r="BU288" s="106"/>
      <c r="BV288" s="106"/>
      <c r="BW288" s="106"/>
      <c r="BX288" s="106"/>
      <c r="BY288" s="106"/>
      <c r="BZ288" s="106"/>
      <c r="CA288" s="106"/>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row>
    <row r="289" spans="2:120" x14ac:dyDescent="0.2">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BS289" s="64"/>
      <c r="BT289" s="64"/>
      <c r="BU289" s="106"/>
      <c r="BV289" s="106"/>
      <c r="BW289" s="106"/>
      <c r="BX289" s="106"/>
      <c r="BY289" s="106"/>
      <c r="BZ289" s="106"/>
      <c r="CA289" s="106"/>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row>
    <row r="290" spans="2:120" x14ac:dyDescent="0.2">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BS290" s="64"/>
      <c r="BT290" s="64"/>
      <c r="BU290" s="106"/>
      <c r="BV290" s="106"/>
      <c r="BW290" s="106"/>
      <c r="BX290" s="106"/>
      <c r="BY290" s="106"/>
      <c r="BZ290" s="106"/>
      <c r="CA290" s="106"/>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row>
    <row r="291" spans="2:120" x14ac:dyDescent="0.2">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BS291" s="64"/>
      <c r="BT291" s="64"/>
      <c r="BU291" s="106"/>
      <c r="BV291" s="106"/>
      <c r="BW291" s="106"/>
      <c r="BX291" s="106"/>
      <c r="BY291" s="106"/>
      <c r="BZ291" s="106"/>
      <c r="CA291" s="106"/>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row>
    <row r="292" spans="2:120" x14ac:dyDescent="0.2">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BS292" s="64"/>
      <c r="BT292" s="64"/>
      <c r="BU292" s="106"/>
      <c r="BV292" s="106"/>
      <c r="BW292" s="106"/>
      <c r="BX292" s="106"/>
      <c r="BY292" s="106"/>
      <c r="BZ292" s="106"/>
      <c r="CA292" s="106"/>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row>
    <row r="293" spans="2:120" x14ac:dyDescent="0.2">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BS293" s="64"/>
      <c r="BT293" s="64"/>
      <c r="BU293" s="106"/>
      <c r="BV293" s="106"/>
      <c r="BW293" s="106"/>
      <c r="BX293" s="106"/>
      <c r="BY293" s="106"/>
      <c r="BZ293" s="106"/>
      <c r="CA293" s="106"/>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row>
    <row r="294" spans="2:120" x14ac:dyDescent="0.2">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BS294" s="64"/>
      <c r="BT294" s="64"/>
      <c r="BU294" s="106"/>
      <c r="BV294" s="106"/>
      <c r="BW294" s="106"/>
      <c r="BX294" s="106"/>
      <c r="BY294" s="106"/>
      <c r="BZ294" s="106"/>
      <c r="CA294" s="106"/>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row>
    <row r="295" spans="2:120" x14ac:dyDescent="0.2">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BS295" s="64"/>
      <c r="BT295" s="64"/>
      <c r="BU295" s="106"/>
      <c r="BV295" s="106"/>
      <c r="BW295" s="106"/>
      <c r="BX295" s="106"/>
      <c r="BY295" s="106"/>
      <c r="BZ295" s="106"/>
      <c r="CA295" s="106"/>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row>
    <row r="296" spans="2:120" x14ac:dyDescent="0.2">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BS296" s="64"/>
      <c r="BT296" s="64"/>
      <c r="BU296" s="106"/>
      <c r="BV296" s="106"/>
      <c r="BW296" s="106"/>
      <c r="BX296" s="106"/>
      <c r="BY296" s="106"/>
      <c r="BZ296" s="106"/>
      <c r="CA296" s="106"/>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row>
    <row r="297" spans="2:120" x14ac:dyDescent="0.2">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BS297" s="64"/>
      <c r="BT297" s="64"/>
      <c r="BU297" s="106"/>
      <c r="BV297" s="106"/>
      <c r="BW297" s="106"/>
      <c r="BX297" s="106"/>
      <c r="BY297" s="106"/>
      <c r="BZ297" s="106"/>
      <c r="CA297" s="106"/>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row>
    <row r="298" spans="2:120" x14ac:dyDescent="0.2">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BS298" s="64"/>
      <c r="BT298" s="64"/>
      <c r="BU298" s="106"/>
      <c r="BV298" s="106"/>
      <c r="BW298" s="106"/>
      <c r="BX298" s="106"/>
      <c r="BY298" s="106"/>
      <c r="BZ298" s="106"/>
      <c r="CA298" s="106"/>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row>
    <row r="299" spans="2:120" x14ac:dyDescent="0.2">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BS299" s="64"/>
      <c r="BT299" s="64"/>
      <c r="BU299" s="106"/>
      <c r="BV299" s="106"/>
      <c r="BW299" s="106"/>
      <c r="BX299" s="106"/>
      <c r="BY299" s="106"/>
      <c r="BZ299" s="106"/>
      <c r="CA299" s="106"/>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row>
    <row r="300" spans="2:120" x14ac:dyDescent="0.2">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BS300" s="64"/>
      <c r="BT300" s="64"/>
      <c r="BU300" s="106"/>
      <c r="BV300" s="106"/>
      <c r="BW300" s="106"/>
      <c r="BX300" s="106"/>
      <c r="BY300" s="106"/>
      <c r="BZ300" s="106"/>
      <c r="CA300" s="106"/>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row>
    <row r="301" spans="2:120" x14ac:dyDescent="0.2">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BS301" s="64"/>
      <c r="BT301" s="64"/>
      <c r="BU301" s="106"/>
      <c r="BV301" s="106"/>
      <c r="BW301" s="106"/>
      <c r="BX301" s="106"/>
      <c r="BY301" s="106"/>
      <c r="BZ301" s="106"/>
      <c r="CA301" s="106"/>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row>
    <row r="302" spans="2:120" x14ac:dyDescent="0.2">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BS302" s="64"/>
      <c r="BT302" s="64"/>
      <c r="BU302" s="106"/>
      <c r="BV302" s="106"/>
      <c r="BW302" s="106"/>
      <c r="BX302" s="106"/>
      <c r="BY302" s="106"/>
      <c r="BZ302" s="106"/>
      <c r="CA302" s="106"/>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row>
    <row r="303" spans="2:120" x14ac:dyDescent="0.2">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BS303" s="64"/>
      <c r="BT303" s="64"/>
      <c r="BU303" s="106"/>
      <c r="BV303" s="106"/>
      <c r="BW303" s="106"/>
      <c r="BX303" s="106"/>
      <c r="BY303" s="106"/>
      <c r="BZ303" s="106"/>
      <c r="CA303" s="106"/>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row>
    <row r="304" spans="2:120" x14ac:dyDescent="0.2">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BS304" s="64"/>
      <c r="BT304" s="64"/>
      <c r="BU304" s="106"/>
      <c r="BV304" s="106"/>
      <c r="BW304" s="106"/>
      <c r="BX304" s="106"/>
      <c r="BY304" s="106"/>
      <c r="BZ304" s="106"/>
      <c r="CA304" s="106"/>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row>
    <row r="305" spans="2:120" x14ac:dyDescent="0.2">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BS305" s="64"/>
      <c r="BT305" s="64"/>
      <c r="BU305" s="106"/>
      <c r="BV305" s="106"/>
      <c r="BW305" s="106"/>
      <c r="BX305" s="106"/>
      <c r="BY305" s="106"/>
      <c r="BZ305" s="106"/>
      <c r="CA305" s="106"/>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row>
    <row r="306" spans="2:120" x14ac:dyDescent="0.2">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BS306" s="64"/>
      <c r="BT306" s="64"/>
      <c r="BU306" s="106"/>
      <c r="BV306" s="106"/>
      <c r="BW306" s="106"/>
      <c r="BX306" s="106"/>
      <c r="BY306" s="106"/>
      <c r="BZ306" s="106"/>
      <c r="CA306" s="106"/>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row>
    <row r="307" spans="2:120" x14ac:dyDescent="0.2">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BS307" s="64"/>
      <c r="BT307" s="64"/>
      <c r="BU307" s="106"/>
      <c r="BV307" s="106"/>
      <c r="BW307" s="106"/>
      <c r="BX307" s="106"/>
      <c r="BY307" s="106"/>
      <c r="BZ307" s="106"/>
      <c r="CA307" s="106"/>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row>
    <row r="308" spans="2:120" x14ac:dyDescent="0.2">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BS308" s="64"/>
      <c r="BT308" s="64"/>
      <c r="BU308" s="106"/>
      <c r="BV308" s="106"/>
      <c r="BW308" s="106"/>
      <c r="BX308" s="106"/>
      <c r="BY308" s="106"/>
      <c r="BZ308" s="106"/>
      <c r="CA308" s="106"/>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row>
    <row r="309" spans="2:120" x14ac:dyDescent="0.2">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BS309" s="64"/>
      <c r="BT309" s="64"/>
      <c r="BU309" s="106"/>
      <c r="BV309" s="106"/>
      <c r="BW309" s="106"/>
      <c r="BX309" s="106"/>
      <c r="BY309" s="106"/>
      <c r="BZ309" s="106"/>
      <c r="CA309" s="106"/>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row>
    <row r="310" spans="2:120" x14ac:dyDescent="0.2">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BS310" s="64"/>
      <c r="BT310" s="64"/>
      <c r="BU310" s="106"/>
      <c r="BV310" s="106"/>
      <c r="BW310" s="106"/>
      <c r="BX310" s="106"/>
      <c r="BY310" s="106"/>
      <c r="BZ310" s="106"/>
      <c r="CA310" s="106"/>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row>
    <row r="311" spans="2:120" x14ac:dyDescent="0.2">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BS311" s="64"/>
      <c r="BT311" s="64"/>
      <c r="BU311" s="106"/>
      <c r="BV311" s="106"/>
      <c r="BW311" s="106"/>
      <c r="BX311" s="106"/>
      <c r="BY311" s="106"/>
      <c r="BZ311" s="106"/>
      <c r="CA311" s="106"/>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row>
    <row r="312" spans="2:120" x14ac:dyDescent="0.2">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BS312" s="64"/>
      <c r="BT312" s="64"/>
      <c r="BU312" s="106"/>
      <c r="BV312" s="106"/>
      <c r="BW312" s="106"/>
      <c r="BX312" s="106"/>
      <c r="BY312" s="106"/>
      <c r="BZ312" s="106"/>
      <c r="CA312" s="106"/>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row>
    <row r="313" spans="2:120" x14ac:dyDescent="0.2">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BS313" s="64"/>
      <c r="BT313" s="64"/>
      <c r="BU313" s="106"/>
      <c r="BV313" s="106"/>
      <c r="BW313" s="106"/>
      <c r="BX313" s="106"/>
      <c r="BY313" s="106"/>
      <c r="BZ313" s="106"/>
      <c r="CA313" s="106"/>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row>
    <row r="314" spans="2:120" x14ac:dyDescent="0.2">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BS314" s="64"/>
      <c r="BT314" s="64"/>
      <c r="BU314" s="106"/>
      <c r="BV314" s="106"/>
      <c r="BW314" s="106"/>
      <c r="BX314" s="106"/>
      <c r="BY314" s="106"/>
      <c r="BZ314" s="106"/>
      <c r="CA314" s="106"/>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row>
    <row r="315" spans="2:120" x14ac:dyDescent="0.2">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BS315" s="64"/>
      <c r="BT315" s="64"/>
      <c r="BU315" s="106"/>
      <c r="BV315" s="106"/>
      <c r="BW315" s="106"/>
      <c r="BX315" s="106"/>
      <c r="BY315" s="106"/>
      <c r="BZ315" s="106"/>
      <c r="CA315" s="106"/>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row>
    <row r="316" spans="2:120" x14ac:dyDescent="0.2">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BS316" s="64"/>
      <c r="BT316" s="64"/>
      <c r="BU316" s="106"/>
      <c r="BV316" s="106"/>
      <c r="BW316" s="106"/>
      <c r="BX316" s="106"/>
      <c r="BY316" s="106"/>
      <c r="BZ316" s="106"/>
      <c r="CA316" s="106"/>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row>
    <row r="317" spans="2:120" x14ac:dyDescent="0.2">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BS317" s="64"/>
      <c r="BT317" s="64"/>
      <c r="BU317" s="106"/>
      <c r="BV317" s="106"/>
      <c r="BW317" s="106"/>
      <c r="BX317" s="106"/>
      <c r="BY317" s="106"/>
      <c r="BZ317" s="106"/>
      <c r="CA317" s="106"/>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row>
    <row r="318" spans="2:120" x14ac:dyDescent="0.2">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BS318" s="64"/>
      <c r="BT318" s="64"/>
      <c r="BU318" s="106"/>
      <c r="BV318" s="106"/>
      <c r="BW318" s="106"/>
      <c r="BX318" s="106"/>
      <c r="BY318" s="106"/>
      <c r="BZ318" s="106"/>
      <c r="CA318" s="106"/>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row>
    <row r="319" spans="2:120" x14ac:dyDescent="0.2">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BS319" s="64"/>
      <c r="BT319" s="64"/>
      <c r="BU319" s="106"/>
      <c r="BV319" s="106"/>
      <c r="BW319" s="106"/>
      <c r="BX319" s="106"/>
      <c r="BY319" s="106"/>
      <c r="BZ319" s="106"/>
      <c r="CA319" s="106"/>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row>
    <row r="320" spans="2:120" x14ac:dyDescent="0.2">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BS320" s="64"/>
      <c r="BT320" s="64"/>
      <c r="BU320" s="106"/>
      <c r="BV320" s="106"/>
      <c r="BW320" s="106"/>
      <c r="BX320" s="106"/>
      <c r="BY320" s="106"/>
      <c r="BZ320" s="106"/>
      <c r="CA320" s="106"/>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row>
    <row r="321" spans="2:120" x14ac:dyDescent="0.2">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BS321" s="64"/>
      <c r="BT321" s="64"/>
      <c r="BU321" s="106"/>
      <c r="BV321" s="106"/>
      <c r="BW321" s="106"/>
      <c r="BX321" s="106"/>
      <c r="BY321" s="106"/>
      <c r="BZ321" s="106"/>
      <c r="CA321" s="106"/>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row>
    <row r="322" spans="2:120" x14ac:dyDescent="0.2">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BS322" s="64"/>
      <c r="BT322" s="64"/>
      <c r="BU322" s="106"/>
      <c r="BV322" s="106"/>
      <c r="BW322" s="106"/>
      <c r="BX322" s="106"/>
      <c r="BY322" s="106"/>
      <c r="BZ322" s="106"/>
      <c r="CA322" s="106"/>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row>
    <row r="323" spans="2:120" x14ac:dyDescent="0.2">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BS323" s="64"/>
      <c r="BT323" s="64"/>
      <c r="BU323" s="106"/>
      <c r="BV323" s="106"/>
      <c r="BW323" s="106"/>
      <c r="BX323" s="106"/>
      <c r="BY323" s="106"/>
      <c r="BZ323" s="106"/>
      <c r="CA323" s="106"/>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row>
    <row r="324" spans="2:120" x14ac:dyDescent="0.2">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BS324" s="64"/>
      <c r="BT324" s="64"/>
      <c r="BU324" s="106"/>
      <c r="BV324" s="106"/>
      <c r="BW324" s="106"/>
      <c r="BX324" s="106"/>
      <c r="BY324" s="106"/>
      <c r="BZ324" s="106"/>
      <c r="CA324" s="106"/>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row>
    <row r="325" spans="2:120" x14ac:dyDescent="0.2">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BS325" s="64"/>
      <c r="BT325" s="64"/>
      <c r="BU325" s="106"/>
      <c r="BV325" s="106"/>
      <c r="BW325" s="106"/>
      <c r="BX325" s="106"/>
      <c r="BY325" s="106"/>
      <c r="BZ325" s="106"/>
      <c r="CA325" s="106"/>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row>
    <row r="326" spans="2:120" x14ac:dyDescent="0.2">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BS326" s="64"/>
      <c r="BT326" s="64"/>
      <c r="BU326" s="106"/>
      <c r="BV326" s="106"/>
      <c r="BW326" s="106"/>
      <c r="BX326" s="106"/>
      <c r="BY326" s="106"/>
      <c r="BZ326" s="106"/>
      <c r="CA326" s="106"/>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row>
    <row r="327" spans="2:120" x14ac:dyDescent="0.2">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BS327" s="64"/>
      <c r="BT327" s="64"/>
      <c r="BU327" s="106"/>
      <c r="BV327" s="106"/>
      <c r="BW327" s="106"/>
      <c r="BX327" s="106"/>
      <c r="BY327" s="106"/>
      <c r="BZ327" s="106"/>
      <c r="CA327" s="106"/>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row>
    <row r="328" spans="2:120" x14ac:dyDescent="0.2">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BS328" s="64"/>
      <c r="BT328" s="64"/>
      <c r="BU328" s="106"/>
      <c r="BV328" s="106"/>
      <c r="BW328" s="106"/>
      <c r="BX328" s="106"/>
      <c r="BY328" s="106"/>
      <c r="BZ328" s="106"/>
      <c r="CA328" s="106"/>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row>
    <row r="329" spans="2:120" x14ac:dyDescent="0.2">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BS329" s="64"/>
      <c r="BT329" s="64"/>
      <c r="BU329" s="106"/>
      <c r="BV329" s="106"/>
      <c r="BW329" s="106"/>
      <c r="BX329" s="106"/>
      <c r="BY329" s="106"/>
      <c r="BZ329" s="106"/>
      <c r="CA329" s="106"/>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row>
    <row r="330" spans="2:120" x14ac:dyDescent="0.2">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BS330" s="64"/>
      <c r="BT330" s="64"/>
      <c r="BU330" s="106"/>
      <c r="BV330" s="106"/>
      <c r="BW330" s="106"/>
      <c r="BX330" s="106"/>
      <c r="BY330" s="106"/>
      <c r="BZ330" s="106"/>
      <c r="CA330" s="106"/>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row>
    <row r="331" spans="2:120" x14ac:dyDescent="0.2">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BS331" s="64"/>
      <c r="BT331" s="64"/>
      <c r="BU331" s="106"/>
      <c r="BV331" s="106"/>
      <c r="BW331" s="106"/>
      <c r="BX331" s="106"/>
      <c r="BY331" s="106"/>
      <c r="BZ331" s="106"/>
      <c r="CA331" s="106"/>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row>
    <row r="332" spans="2:120" x14ac:dyDescent="0.2">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BS332" s="64"/>
      <c r="BT332" s="64"/>
      <c r="BU332" s="106"/>
      <c r="BV332" s="106"/>
      <c r="BW332" s="106"/>
      <c r="BX332" s="106"/>
      <c r="BY332" s="106"/>
      <c r="BZ332" s="106"/>
      <c r="CA332" s="106"/>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row>
    <row r="333" spans="2:120" x14ac:dyDescent="0.2">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BS333" s="64"/>
      <c r="BT333" s="64"/>
      <c r="BU333" s="106"/>
      <c r="BV333" s="106"/>
      <c r="BW333" s="106"/>
      <c r="BX333" s="106"/>
      <c r="BY333" s="106"/>
      <c r="BZ333" s="106"/>
      <c r="CA333" s="106"/>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row>
    <row r="334" spans="2:120" x14ac:dyDescent="0.2">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BS334" s="64"/>
      <c r="BT334" s="64"/>
      <c r="BU334" s="106"/>
      <c r="BV334" s="106"/>
      <c r="BW334" s="106"/>
      <c r="BX334" s="106"/>
      <c r="BY334" s="106"/>
      <c r="BZ334" s="106"/>
      <c r="CA334" s="106"/>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row>
    <row r="335" spans="2:120" x14ac:dyDescent="0.2">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BS335" s="64"/>
      <c r="BT335" s="64"/>
      <c r="BU335" s="106"/>
      <c r="BV335" s="106"/>
      <c r="BW335" s="106"/>
      <c r="BX335" s="106"/>
      <c r="BY335" s="106"/>
      <c r="BZ335" s="106"/>
      <c r="CA335" s="106"/>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row>
    <row r="336" spans="2:120" x14ac:dyDescent="0.2">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BS336" s="64"/>
      <c r="BT336" s="64"/>
      <c r="BU336" s="106"/>
      <c r="BV336" s="106"/>
      <c r="BW336" s="106"/>
      <c r="BX336" s="106"/>
      <c r="BY336" s="106"/>
      <c r="BZ336" s="106"/>
      <c r="CA336" s="106"/>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row>
    <row r="337" spans="2:120" x14ac:dyDescent="0.2">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BS337" s="64"/>
      <c r="BT337" s="64"/>
      <c r="BU337" s="106"/>
      <c r="BV337" s="106"/>
      <c r="BW337" s="106"/>
      <c r="BX337" s="106"/>
      <c r="BY337" s="106"/>
      <c r="BZ337" s="106"/>
      <c r="CA337" s="106"/>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row>
    <row r="338" spans="2:120" x14ac:dyDescent="0.2">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BS338" s="64"/>
      <c r="BT338" s="64"/>
      <c r="BU338" s="106"/>
      <c r="BV338" s="106"/>
      <c r="BW338" s="106"/>
      <c r="BX338" s="106"/>
      <c r="BY338" s="106"/>
      <c r="BZ338" s="106"/>
      <c r="CA338" s="106"/>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row>
    <row r="339" spans="2:120" x14ac:dyDescent="0.2">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BS339" s="64"/>
      <c r="BT339" s="64"/>
      <c r="BU339" s="106"/>
      <c r="BV339" s="106"/>
      <c r="BW339" s="106"/>
      <c r="BX339" s="106"/>
      <c r="BY339" s="106"/>
      <c r="BZ339" s="106"/>
      <c r="CA339" s="106"/>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row>
    <row r="340" spans="2:120" x14ac:dyDescent="0.2">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BS340" s="64"/>
      <c r="BT340" s="64"/>
      <c r="BU340" s="106"/>
      <c r="BV340" s="106"/>
      <c r="BW340" s="106"/>
      <c r="BX340" s="106"/>
      <c r="BY340" s="106"/>
      <c r="BZ340" s="106"/>
      <c r="CA340" s="106"/>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row>
    <row r="341" spans="2:120" x14ac:dyDescent="0.2">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BS341" s="64"/>
      <c r="BT341" s="64"/>
      <c r="BU341" s="106"/>
      <c r="BV341" s="106"/>
      <c r="BW341" s="106"/>
      <c r="BX341" s="106"/>
      <c r="BY341" s="106"/>
      <c r="BZ341" s="106"/>
      <c r="CA341" s="106"/>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row>
    <row r="342" spans="2:120" x14ac:dyDescent="0.2">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BS342" s="64"/>
      <c r="BT342" s="64"/>
      <c r="BU342" s="106"/>
      <c r="BV342" s="106"/>
      <c r="BW342" s="106"/>
      <c r="BX342" s="106"/>
      <c r="BY342" s="106"/>
      <c r="BZ342" s="106"/>
      <c r="CA342" s="106"/>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row>
    <row r="343" spans="2:120" x14ac:dyDescent="0.2">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BS343" s="64"/>
      <c r="BT343" s="64"/>
      <c r="BU343" s="106"/>
      <c r="BV343" s="106"/>
      <c r="BW343" s="106"/>
      <c r="BX343" s="106"/>
      <c r="BY343" s="106"/>
      <c r="BZ343" s="106"/>
      <c r="CA343" s="106"/>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row>
    <row r="344" spans="2:120" x14ac:dyDescent="0.2">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BS344" s="64"/>
      <c r="BT344" s="64"/>
      <c r="BU344" s="106"/>
      <c r="BV344" s="106"/>
      <c r="BW344" s="106"/>
      <c r="BX344" s="106"/>
      <c r="BY344" s="106"/>
      <c r="BZ344" s="106"/>
      <c r="CA344" s="106"/>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row>
    <row r="345" spans="2:120" x14ac:dyDescent="0.2">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BS345" s="64"/>
      <c r="BT345" s="64"/>
      <c r="BU345" s="106"/>
      <c r="BV345" s="106"/>
      <c r="BW345" s="106"/>
      <c r="BX345" s="106"/>
      <c r="BY345" s="106"/>
      <c r="BZ345" s="106"/>
      <c r="CA345" s="106"/>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row>
    <row r="346" spans="2:120" x14ac:dyDescent="0.2">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BS346" s="64"/>
      <c r="BT346" s="64"/>
      <c r="BU346" s="106"/>
      <c r="BV346" s="106"/>
      <c r="BW346" s="106"/>
      <c r="BX346" s="106"/>
      <c r="BY346" s="106"/>
      <c r="BZ346" s="106"/>
      <c r="CA346" s="106"/>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row>
    <row r="347" spans="2:120" x14ac:dyDescent="0.2">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BS347" s="64"/>
      <c r="BT347" s="64"/>
      <c r="BU347" s="106"/>
      <c r="BV347" s="106"/>
      <c r="BW347" s="106"/>
      <c r="BX347" s="106"/>
      <c r="BY347" s="106"/>
      <c r="BZ347" s="106"/>
      <c r="CA347" s="106"/>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row>
    <row r="348" spans="2:120" x14ac:dyDescent="0.2">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BS348" s="64"/>
      <c r="BT348" s="64"/>
      <c r="BU348" s="106"/>
      <c r="BV348" s="106"/>
      <c r="BW348" s="106"/>
      <c r="BX348" s="106"/>
      <c r="BY348" s="106"/>
      <c r="BZ348" s="106"/>
      <c r="CA348" s="106"/>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row>
    <row r="349" spans="2:120" x14ac:dyDescent="0.2">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BS349" s="64"/>
      <c r="BT349" s="64"/>
      <c r="BU349" s="106"/>
      <c r="BV349" s="106"/>
      <c r="BW349" s="106"/>
      <c r="BX349" s="106"/>
      <c r="BY349" s="106"/>
      <c r="BZ349" s="106"/>
      <c r="CA349" s="106"/>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row>
    <row r="350" spans="2:120" x14ac:dyDescent="0.2">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BS350" s="64"/>
      <c r="BT350" s="64"/>
      <c r="BU350" s="106"/>
      <c r="BV350" s="106"/>
      <c r="BW350" s="106"/>
      <c r="BX350" s="106"/>
      <c r="BY350" s="106"/>
      <c r="BZ350" s="106"/>
      <c r="CA350" s="106"/>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row>
    <row r="351" spans="2:120" x14ac:dyDescent="0.2">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BS351" s="64"/>
      <c r="BT351" s="64"/>
      <c r="BU351" s="106"/>
      <c r="BV351" s="106"/>
      <c r="BW351" s="106"/>
      <c r="BX351" s="106"/>
      <c r="BY351" s="106"/>
      <c r="BZ351" s="106"/>
      <c r="CA351" s="106"/>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row>
    <row r="352" spans="2:120" x14ac:dyDescent="0.2">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BS352" s="64"/>
      <c r="BT352" s="64"/>
      <c r="BU352" s="106"/>
      <c r="BV352" s="106"/>
      <c r="BW352" s="106"/>
      <c r="BX352" s="106"/>
      <c r="BY352" s="106"/>
      <c r="BZ352" s="106"/>
      <c r="CA352" s="106"/>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row>
    <row r="353" spans="2:120" x14ac:dyDescent="0.2">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BS353" s="64"/>
      <c r="BT353" s="64"/>
      <c r="BU353" s="106"/>
      <c r="BV353" s="106"/>
      <c r="BW353" s="106"/>
      <c r="BX353" s="106"/>
      <c r="BY353" s="106"/>
      <c r="BZ353" s="106"/>
      <c r="CA353" s="106"/>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row>
    <row r="354" spans="2:120" x14ac:dyDescent="0.2">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BS354" s="64"/>
      <c r="BT354" s="64"/>
      <c r="BU354" s="106"/>
      <c r="BV354" s="106"/>
      <c r="BW354" s="106"/>
      <c r="BX354" s="106"/>
      <c r="BY354" s="106"/>
      <c r="BZ354" s="106"/>
      <c r="CA354" s="106"/>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row>
    <row r="355" spans="2:120" x14ac:dyDescent="0.2">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BS355" s="64"/>
      <c r="BT355" s="64"/>
      <c r="BU355" s="106"/>
      <c r="BV355" s="106"/>
      <c r="BW355" s="106"/>
      <c r="BX355" s="106"/>
      <c r="BY355" s="106"/>
      <c r="BZ355" s="106"/>
      <c r="CA355" s="106"/>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row>
    <row r="356" spans="2:120" x14ac:dyDescent="0.2">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BS356" s="64"/>
      <c r="BT356" s="64"/>
      <c r="BU356" s="106"/>
      <c r="BV356" s="106"/>
      <c r="BW356" s="106"/>
      <c r="BX356" s="106"/>
      <c r="BY356" s="106"/>
      <c r="BZ356" s="106"/>
      <c r="CA356" s="106"/>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row>
    <row r="357" spans="2:120" x14ac:dyDescent="0.2">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BS357" s="64"/>
      <c r="BT357" s="64"/>
      <c r="BU357" s="106"/>
      <c r="BV357" s="106"/>
      <c r="BW357" s="106"/>
      <c r="BX357" s="106"/>
      <c r="BY357" s="106"/>
      <c r="BZ357" s="106"/>
      <c r="CA357" s="106"/>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row>
    <row r="358" spans="2:120" x14ac:dyDescent="0.2">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BS358" s="64"/>
      <c r="BT358" s="64"/>
      <c r="BU358" s="106"/>
      <c r="BV358" s="106"/>
      <c r="BW358" s="106"/>
      <c r="BX358" s="106"/>
      <c r="BY358" s="106"/>
      <c r="BZ358" s="106"/>
      <c r="CA358" s="106"/>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row>
    <row r="359" spans="2:120" x14ac:dyDescent="0.2">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BS359" s="64"/>
      <c r="BT359" s="64"/>
      <c r="BU359" s="106"/>
      <c r="BV359" s="106"/>
      <c r="BW359" s="106"/>
      <c r="BX359" s="106"/>
      <c r="BY359" s="106"/>
      <c r="BZ359" s="106"/>
      <c r="CA359" s="106"/>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row>
    <row r="360" spans="2:120" x14ac:dyDescent="0.2">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BS360" s="64"/>
      <c r="BT360" s="64"/>
      <c r="BU360" s="106"/>
      <c r="BV360" s="106"/>
      <c r="BW360" s="106"/>
      <c r="BX360" s="106"/>
      <c r="BY360" s="106"/>
      <c r="BZ360" s="106"/>
      <c r="CA360" s="106"/>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row>
    <row r="361" spans="2:120" x14ac:dyDescent="0.2">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BS361" s="64"/>
      <c r="BT361" s="64"/>
      <c r="BU361" s="106"/>
      <c r="BV361" s="106"/>
      <c r="BW361" s="106"/>
      <c r="BX361" s="106"/>
      <c r="BY361" s="106"/>
      <c r="BZ361" s="106"/>
      <c r="CA361" s="106"/>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row>
    <row r="362" spans="2:120" x14ac:dyDescent="0.2">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BS362" s="64"/>
      <c r="BT362" s="64"/>
      <c r="BU362" s="106"/>
      <c r="BV362" s="106"/>
      <c r="BW362" s="106"/>
      <c r="BX362" s="106"/>
      <c r="BY362" s="106"/>
      <c r="BZ362" s="106"/>
      <c r="CA362" s="106"/>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row>
    <row r="363" spans="2:120" x14ac:dyDescent="0.2">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BS363" s="64"/>
      <c r="BT363" s="64"/>
      <c r="BU363" s="106"/>
      <c r="BV363" s="106"/>
      <c r="BW363" s="106"/>
      <c r="BX363" s="106"/>
      <c r="BY363" s="106"/>
      <c r="BZ363" s="106"/>
      <c r="CA363" s="106"/>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row>
    <row r="364" spans="2:120" x14ac:dyDescent="0.2">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BS364" s="64"/>
      <c r="BT364" s="64"/>
      <c r="BU364" s="106"/>
      <c r="BV364" s="106"/>
      <c r="BW364" s="106"/>
      <c r="BX364" s="106"/>
      <c r="BY364" s="106"/>
      <c r="BZ364" s="106"/>
      <c r="CA364" s="106"/>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row>
    <row r="365" spans="2:120" x14ac:dyDescent="0.2">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BS365" s="64"/>
      <c r="BT365" s="64"/>
      <c r="BU365" s="106"/>
      <c r="BV365" s="106"/>
      <c r="BW365" s="106"/>
      <c r="BX365" s="106"/>
      <c r="BY365" s="106"/>
      <c r="BZ365" s="106"/>
      <c r="CA365" s="106"/>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row>
    <row r="366" spans="2:120" x14ac:dyDescent="0.2">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BS366" s="64"/>
      <c r="BT366" s="64"/>
      <c r="BU366" s="106"/>
      <c r="BV366" s="106"/>
      <c r="BW366" s="106"/>
      <c r="BX366" s="106"/>
      <c r="BY366" s="106"/>
      <c r="BZ366" s="106"/>
      <c r="CA366" s="106"/>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row>
    <row r="367" spans="2:120" x14ac:dyDescent="0.2">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BS367" s="64"/>
      <c r="BT367" s="64"/>
      <c r="BU367" s="106"/>
      <c r="BV367" s="106"/>
      <c r="BW367" s="106"/>
      <c r="BX367" s="106"/>
      <c r="BY367" s="106"/>
      <c r="BZ367" s="106"/>
      <c r="CA367" s="106"/>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row>
    <row r="368" spans="2:120" x14ac:dyDescent="0.2">
      <c r="B368" s="103"/>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BS368" s="64"/>
      <c r="BT368" s="64"/>
      <c r="BU368" s="106"/>
      <c r="BV368" s="106"/>
      <c r="BW368" s="106"/>
      <c r="BX368" s="106"/>
      <c r="BY368" s="106"/>
      <c r="BZ368" s="106"/>
      <c r="CA368" s="106"/>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row>
    <row r="369" spans="2:120" x14ac:dyDescent="0.2">
      <c r="B369" s="103"/>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BS369" s="64"/>
      <c r="BT369" s="64"/>
      <c r="BU369" s="106"/>
      <c r="BV369" s="106"/>
      <c r="BW369" s="106"/>
      <c r="BX369" s="106"/>
      <c r="BY369" s="106"/>
      <c r="BZ369" s="106"/>
      <c r="CA369" s="106"/>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row>
    <row r="370" spans="2:120" x14ac:dyDescent="0.2">
      <c r="B370" s="103"/>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BS370" s="64"/>
      <c r="BT370" s="64"/>
      <c r="BU370" s="106"/>
      <c r="BV370" s="106"/>
      <c r="BW370" s="106"/>
      <c r="BX370" s="106"/>
      <c r="BY370" s="106"/>
      <c r="BZ370" s="106"/>
      <c r="CA370" s="106"/>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row>
    <row r="371" spans="2:120" x14ac:dyDescent="0.2">
      <c r="B371" s="103"/>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BS371" s="64"/>
      <c r="BT371" s="64"/>
      <c r="BU371" s="106"/>
      <c r="BV371" s="106"/>
      <c r="BW371" s="106"/>
      <c r="BX371" s="106"/>
      <c r="BY371" s="106"/>
      <c r="BZ371" s="106"/>
      <c r="CA371" s="106"/>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row>
    <row r="372" spans="2:120" x14ac:dyDescent="0.2">
      <c r="B372" s="103"/>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BS372" s="64"/>
      <c r="BT372" s="64"/>
      <c r="BU372" s="106"/>
      <c r="BV372" s="106"/>
      <c r="BW372" s="106"/>
      <c r="BX372" s="106"/>
      <c r="BY372" s="106"/>
      <c r="BZ372" s="106"/>
      <c r="CA372" s="106"/>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row>
    <row r="373" spans="2:120" x14ac:dyDescent="0.2">
      <c r="B373" s="103"/>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BS373" s="64"/>
      <c r="BT373" s="64"/>
      <c r="BU373" s="106"/>
      <c r="BV373" s="106"/>
      <c r="BW373" s="106"/>
      <c r="BX373" s="106"/>
      <c r="BY373" s="106"/>
      <c r="BZ373" s="106"/>
      <c r="CA373" s="106"/>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row>
    <row r="374" spans="2:120" x14ac:dyDescent="0.2">
      <c r="B374" s="103"/>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BS374" s="64"/>
      <c r="BT374" s="64"/>
      <c r="BU374" s="106"/>
      <c r="BV374" s="106"/>
      <c r="BW374" s="106"/>
      <c r="BX374" s="106"/>
      <c r="BY374" s="106"/>
      <c r="BZ374" s="106"/>
      <c r="CA374" s="106"/>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row>
    <row r="375" spans="2:120" x14ac:dyDescent="0.2">
      <c r="B375" s="103"/>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BS375" s="64"/>
      <c r="BT375" s="64"/>
      <c r="BU375" s="106"/>
      <c r="BV375" s="106"/>
      <c r="BW375" s="106"/>
      <c r="BX375" s="106"/>
      <c r="BY375" s="106"/>
      <c r="BZ375" s="106"/>
      <c r="CA375" s="106"/>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row>
    <row r="376" spans="2:120" x14ac:dyDescent="0.2">
      <c r="B376" s="103"/>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BS376" s="64"/>
      <c r="BT376" s="64"/>
      <c r="BU376" s="106"/>
      <c r="BV376" s="106"/>
      <c r="BW376" s="106"/>
      <c r="BX376" s="106"/>
      <c r="BY376" s="106"/>
      <c r="BZ376" s="106"/>
      <c r="CA376" s="106"/>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row>
    <row r="377" spans="2:120" x14ac:dyDescent="0.2">
      <c r="B377" s="103"/>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BS377" s="64"/>
      <c r="BT377" s="64"/>
      <c r="BU377" s="106"/>
      <c r="BV377" s="106"/>
      <c r="BW377" s="106"/>
      <c r="BX377" s="106"/>
      <c r="BY377" s="106"/>
      <c r="BZ377" s="106"/>
      <c r="CA377" s="106"/>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row>
    <row r="378" spans="2:120" x14ac:dyDescent="0.2">
      <c r="B378" s="103"/>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BS378" s="64"/>
      <c r="BT378" s="64"/>
      <c r="BU378" s="106"/>
      <c r="BV378" s="106"/>
      <c r="BW378" s="106"/>
      <c r="BX378" s="106"/>
      <c r="BY378" s="106"/>
      <c r="BZ378" s="106"/>
      <c r="CA378" s="106"/>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row>
    <row r="379" spans="2:120" x14ac:dyDescent="0.2">
      <c r="B379" s="103"/>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BS379" s="64"/>
      <c r="BT379" s="64"/>
      <c r="BU379" s="106"/>
      <c r="BV379" s="106"/>
      <c r="BW379" s="106"/>
      <c r="BX379" s="106"/>
      <c r="BY379" s="106"/>
      <c r="BZ379" s="106"/>
      <c r="CA379" s="106"/>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row>
    <row r="380" spans="2:120" x14ac:dyDescent="0.2">
      <c r="B380" s="103"/>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BS380" s="64"/>
      <c r="BT380" s="64"/>
      <c r="BU380" s="106"/>
      <c r="BV380" s="106"/>
      <c r="BW380" s="106"/>
      <c r="BX380" s="106"/>
      <c r="BY380" s="106"/>
      <c r="BZ380" s="106"/>
      <c r="CA380" s="106"/>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row>
    <row r="381" spans="2:120" x14ac:dyDescent="0.2">
      <c r="B381" s="103"/>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BS381" s="64"/>
      <c r="BT381" s="64"/>
      <c r="BU381" s="106"/>
      <c r="BV381" s="106"/>
      <c r="BW381" s="106"/>
      <c r="BX381" s="106"/>
      <c r="BY381" s="106"/>
      <c r="BZ381" s="106"/>
      <c r="CA381" s="106"/>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row>
    <row r="382" spans="2:120" x14ac:dyDescent="0.2">
      <c r="B382" s="103"/>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BS382" s="64"/>
      <c r="BT382" s="64"/>
      <c r="BU382" s="106"/>
      <c r="BV382" s="106"/>
      <c r="BW382" s="106"/>
      <c r="BX382" s="106"/>
      <c r="BY382" s="106"/>
      <c r="BZ382" s="106"/>
      <c r="CA382" s="106"/>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row>
    <row r="383" spans="2:120" x14ac:dyDescent="0.2">
      <c r="B383" s="103"/>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BS383" s="64"/>
      <c r="BT383" s="64"/>
      <c r="BU383" s="106"/>
      <c r="BV383" s="106"/>
      <c r="BW383" s="106"/>
      <c r="BX383" s="106"/>
      <c r="BY383" s="106"/>
      <c r="BZ383" s="106"/>
      <c r="CA383" s="106"/>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row>
    <row r="384" spans="2:120" x14ac:dyDescent="0.2">
      <c r="B384" s="103"/>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BS384" s="64"/>
      <c r="BT384" s="64"/>
      <c r="BU384" s="106"/>
      <c r="BV384" s="106"/>
      <c r="BW384" s="106"/>
      <c r="BX384" s="106"/>
      <c r="BY384" s="106"/>
      <c r="BZ384" s="106"/>
      <c r="CA384" s="106"/>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row>
    <row r="385" spans="2:120" x14ac:dyDescent="0.2">
      <c r="B385" s="103"/>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BS385" s="64"/>
      <c r="BT385" s="64"/>
      <c r="BU385" s="106"/>
      <c r="BV385" s="106"/>
      <c r="BW385" s="106"/>
      <c r="BX385" s="106"/>
      <c r="BY385" s="106"/>
      <c r="BZ385" s="106"/>
      <c r="CA385" s="106"/>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row>
    <row r="386" spans="2:120" x14ac:dyDescent="0.2">
      <c r="B386" s="103"/>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BS386" s="64"/>
      <c r="BT386" s="64"/>
      <c r="BU386" s="106"/>
      <c r="BV386" s="106"/>
      <c r="BW386" s="106"/>
      <c r="BX386" s="106"/>
      <c r="BY386" s="106"/>
      <c r="BZ386" s="106"/>
      <c r="CA386" s="106"/>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row>
    <row r="387" spans="2:120" x14ac:dyDescent="0.2">
      <c r="B387" s="103"/>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BS387" s="64"/>
      <c r="BT387" s="64"/>
      <c r="BU387" s="106"/>
      <c r="BV387" s="106"/>
      <c r="BW387" s="106"/>
      <c r="BX387" s="106"/>
      <c r="BY387" s="106"/>
      <c r="BZ387" s="106"/>
      <c r="CA387" s="106"/>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row>
    <row r="388" spans="2:120" x14ac:dyDescent="0.2">
      <c r="B388" s="103"/>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BS388" s="64"/>
      <c r="BT388" s="64"/>
      <c r="BU388" s="106"/>
      <c r="BV388" s="106"/>
      <c r="BW388" s="106"/>
      <c r="BX388" s="106"/>
      <c r="BY388" s="106"/>
      <c r="BZ388" s="106"/>
      <c r="CA388" s="106"/>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row>
    <row r="389" spans="2:120" x14ac:dyDescent="0.2">
      <c r="B389" s="103"/>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BS389" s="64"/>
      <c r="BT389" s="64"/>
      <c r="BU389" s="106"/>
      <c r="BV389" s="106"/>
      <c r="BW389" s="106"/>
      <c r="BX389" s="106"/>
      <c r="BY389" s="106"/>
      <c r="BZ389" s="106"/>
      <c r="CA389" s="106"/>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row>
    <row r="390" spans="2:120" x14ac:dyDescent="0.2">
      <c r="B390" s="103"/>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BS390" s="64"/>
      <c r="BT390" s="64"/>
      <c r="BU390" s="106"/>
      <c r="BV390" s="106"/>
      <c r="BW390" s="106"/>
      <c r="BX390" s="106"/>
      <c r="BY390" s="106"/>
      <c r="BZ390" s="106"/>
      <c r="CA390" s="106"/>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row>
    <row r="391" spans="2:120" x14ac:dyDescent="0.2">
      <c r="B391" s="103"/>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BS391" s="64"/>
      <c r="BT391" s="64"/>
      <c r="BU391" s="106"/>
      <c r="BV391" s="106"/>
      <c r="BW391" s="106"/>
      <c r="BX391" s="106"/>
      <c r="BY391" s="106"/>
      <c r="BZ391" s="106"/>
      <c r="CA391" s="106"/>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row>
    <row r="392" spans="2:120" x14ac:dyDescent="0.2">
      <c r="B392" s="103"/>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BS392" s="64"/>
      <c r="BT392" s="64"/>
      <c r="BU392" s="106"/>
      <c r="BV392" s="106"/>
      <c r="BW392" s="106"/>
      <c r="BX392" s="106"/>
      <c r="BY392" s="106"/>
      <c r="BZ392" s="106"/>
      <c r="CA392" s="106"/>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row>
    <row r="393" spans="2:120" x14ac:dyDescent="0.2">
      <c r="B393" s="103"/>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BS393" s="64"/>
      <c r="BT393" s="64"/>
      <c r="BU393" s="106"/>
      <c r="BV393" s="106"/>
      <c r="BW393" s="106"/>
      <c r="BX393" s="106"/>
      <c r="BY393" s="106"/>
      <c r="BZ393" s="106"/>
      <c r="CA393" s="106"/>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row>
    <row r="394" spans="2:120" x14ac:dyDescent="0.2">
      <c r="B394" s="103"/>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BS394" s="64"/>
      <c r="BT394" s="64"/>
      <c r="BU394" s="106"/>
      <c r="BV394" s="106"/>
      <c r="BW394" s="106"/>
      <c r="BX394" s="106"/>
      <c r="BY394" s="106"/>
      <c r="BZ394" s="106"/>
      <c r="CA394" s="106"/>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row>
    <row r="395" spans="2:120" x14ac:dyDescent="0.2">
      <c r="B395" s="103"/>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BS395" s="64"/>
      <c r="BT395" s="64"/>
      <c r="BU395" s="106"/>
      <c r="BV395" s="106"/>
      <c r="BW395" s="106"/>
      <c r="BX395" s="106"/>
      <c r="BY395" s="106"/>
      <c r="BZ395" s="106"/>
      <c r="CA395" s="106"/>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row>
    <row r="396" spans="2:120" x14ac:dyDescent="0.2">
      <c r="B396" s="103"/>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BS396" s="64"/>
      <c r="BT396" s="64"/>
      <c r="BU396" s="106"/>
      <c r="BV396" s="106"/>
      <c r="BW396" s="106"/>
      <c r="BX396" s="106"/>
      <c r="BY396" s="106"/>
      <c r="BZ396" s="106"/>
      <c r="CA396" s="106"/>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row>
    <row r="397" spans="2:120" x14ac:dyDescent="0.2">
      <c r="B397" s="103"/>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BS397" s="64"/>
      <c r="BT397" s="64"/>
      <c r="BU397" s="106"/>
      <c r="BV397" s="106"/>
      <c r="BW397" s="106"/>
      <c r="BX397" s="106"/>
      <c r="BY397" s="106"/>
      <c r="BZ397" s="106"/>
      <c r="CA397" s="106"/>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row>
    <row r="398" spans="2:120" x14ac:dyDescent="0.2">
      <c r="B398" s="103"/>
      <c r="C398" s="103"/>
      <c r="D398" s="103"/>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c r="AA398" s="103"/>
      <c r="AB398" s="103"/>
      <c r="BS398" s="64"/>
      <c r="BT398" s="64"/>
      <c r="BU398" s="106"/>
      <c r="BV398" s="106"/>
      <c r="BW398" s="106"/>
      <c r="BX398" s="106"/>
      <c r="BY398" s="106"/>
      <c r="BZ398" s="106"/>
      <c r="CA398" s="106"/>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row>
    <row r="399" spans="2:120" x14ac:dyDescent="0.2">
      <c r="B399" s="103"/>
      <c r="C399" s="103"/>
      <c r="D399" s="103"/>
      <c r="E399" s="103"/>
      <c r="F399" s="103"/>
      <c r="G399" s="103"/>
      <c r="H399" s="103"/>
      <c r="I399" s="103"/>
      <c r="J399" s="103"/>
      <c r="K399" s="103"/>
      <c r="L399" s="103"/>
      <c r="M399" s="103"/>
      <c r="N399" s="103"/>
      <c r="O399" s="103"/>
      <c r="P399" s="103"/>
      <c r="Q399" s="103"/>
      <c r="R399" s="103"/>
      <c r="S399" s="103"/>
      <c r="T399" s="103"/>
      <c r="U399" s="103"/>
      <c r="V399" s="103"/>
      <c r="W399" s="103"/>
      <c r="X399" s="103"/>
      <c r="Y399" s="103"/>
      <c r="Z399" s="103"/>
      <c r="AA399" s="103"/>
      <c r="AB399" s="103"/>
      <c r="BS399" s="64"/>
      <c r="BT399" s="64"/>
      <c r="BU399" s="106"/>
      <c r="BV399" s="106"/>
      <c r="BW399" s="106"/>
      <c r="BX399" s="106"/>
      <c r="BY399" s="106"/>
      <c r="BZ399" s="106"/>
      <c r="CA399" s="106"/>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row>
    <row r="400" spans="2:120" x14ac:dyDescent="0.2">
      <c r="B400" s="103"/>
      <c r="C400" s="103"/>
      <c r="D400" s="103"/>
      <c r="E400" s="103"/>
      <c r="F400" s="103"/>
      <c r="G400" s="103"/>
      <c r="H400" s="103"/>
      <c r="I400" s="103"/>
      <c r="J400" s="103"/>
      <c r="K400" s="103"/>
      <c r="L400" s="103"/>
      <c r="M400" s="103"/>
      <c r="N400" s="103"/>
      <c r="O400" s="103"/>
      <c r="P400" s="103"/>
      <c r="Q400" s="103"/>
      <c r="R400" s="103"/>
      <c r="S400" s="103"/>
      <c r="T400" s="103"/>
      <c r="U400" s="103"/>
      <c r="V400" s="103"/>
      <c r="W400" s="103"/>
      <c r="X400" s="103"/>
      <c r="Y400" s="103"/>
      <c r="Z400" s="103"/>
      <c r="AA400" s="103"/>
      <c r="AB400" s="103"/>
      <c r="BS400" s="64"/>
      <c r="BT400" s="64"/>
      <c r="BU400" s="106"/>
      <c r="BV400" s="106"/>
      <c r="BW400" s="106"/>
      <c r="BX400" s="106"/>
      <c r="BY400" s="106"/>
      <c r="BZ400" s="106"/>
      <c r="CA400" s="106"/>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row>
    <row r="401" spans="2:120" x14ac:dyDescent="0.2">
      <c r="B401" s="103"/>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BS401" s="64"/>
      <c r="BT401" s="64"/>
      <c r="BU401" s="106"/>
      <c r="BV401" s="106"/>
      <c r="BW401" s="106"/>
      <c r="BX401" s="106"/>
      <c r="BY401" s="106"/>
      <c r="BZ401" s="106"/>
      <c r="CA401" s="106"/>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row>
    <row r="402" spans="2:120" x14ac:dyDescent="0.2">
      <c r="B402" s="103"/>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BS402" s="64"/>
      <c r="BT402" s="64"/>
      <c r="BU402" s="106"/>
      <c r="BV402" s="106"/>
      <c r="BW402" s="106"/>
      <c r="BX402" s="106"/>
      <c r="BY402" s="106"/>
      <c r="BZ402" s="106"/>
      <c r="CA402" s="106"/>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row>
    <row r="403" spans="2:120" x14ac:dyDescent="0.2">
      <c r="B403" s="103"/>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BS403" s="64"/>
      <c r="BT403" s="64"/>
      <c r="BU403" s="106"/>
      <c r="BV403" s="106"/>
      <c r="BW403" s="106"/>
      <c r="BX403" s="106"/>
      <c r="BY403" s="106"/>
      <c r="BZ403" s="106"/>
      <c r="CA403" s="106"/>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row>
    <row r="404" spans="2:120" x14ac:dyDescent="0.2">
      <c r="B404" s="103"/>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BS404" s="64"/>
      <c r="BT404" s="64"/>
      <c r="BU404" s="106"/>
      <c r="BV404" s="106"/>
      <c r="BW404" s="106"/>
      <c r="BX404" s="106"/>
      <c r="BY404" s="106"/>
      <c r="BZ404" s="106"/>
      <c r="CA404" s="106"/>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row>
    <row r="405" spans="2:120" x14ac:dyDescent="0.2">
      <c r="B405" s="103"/>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BS405" s="64"/>
      <c r="BT405" s="64"/>
      <c r="BU405" s="106"/>
      <c r="BV405" s="106"/>
      <c r="BW405" s="106"/>
      <c r="BX405" s="106"/>
      <c r="BY405" s="106"/>
      <c r="BZ405" s="106"/>
      <c r="CA405" s="106"/>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row>
    <row r="406" spans="2:120" x14ac:dyDescent="0.2">
      <c r="B406" s="103"/>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BS406" s="64"/>
      <c r="BT406" s="64"/>
      <c r="BU406" s="106"/>
      <c r="BV406" s="106"/>
      <c r="BW406" s="106"/>
      <c r="BX406" s="106"/>
      <c r="BY406" s="106"/>
      <c r="BZ406" s="106"/>
      <c r="CA406" s="106"/>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row>
    <row r="407" spans="2:120" x14ac:dyDescent="0.2">
      <c r="B407" s="103"/>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BS407" s="64"/>
      <c r="BT407" s="64"/>
      <c r="BU407" s="106"/>
      <c r="BV407" s="106"/>
      <c r="BW407" s="106"/>
      <c r="BX407" s="106"/>
      <c r="BY407" s="106"/>
      <c r="BZ407" s="106"/>
      <c r="CA407" s="106"/>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row>
    <row r="408" spans="2:120" x14ac:dyDescent="0.2">
      <c r="B408" s="103"/>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BS408" s="64"/>
      <c r="BT408" s="64"/>
      <c r="BU408" s="106"/>
      <c r="BV408" s="106"/>
      <c r="BW408" s="106"/>
      <c r="BX408" s="106"/>
      <c r="BY408" s="106"/>
      <c r="BZ408" s="106"/>
      <c r="CA408" s="106"/>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row>
    <row r="409" spans="2:120" x14ac:dyDescent="0.2">
      <c r="B409" s="103"/>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BS409" s="64"/>
      <c r="BT409" s="64"/>
      <c r="BU409" s="106"/>
      <c r="BV409" s="106"/>
      <c r="BW409" s="106"/>
      <c r="BX409" s="106"/>
      <c r="BY409" s="106"/>
      <c r="BZ409" s="106"/>
      <c r="CA409" s="106"/>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row>
    <row r="410" spans="2:120" x14ac:dyDescent="0.2">
      <c r="B410" s="103"/>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BS410" s="64"/>
      <c r="BT410" s="64"/>
      <c r="BU410" s="106"/>
      <c r="BV410" s="106"/>
      <c r="BW410" s="106"/>
      <c r="BX410" s="106"/>
      <c r="BY410" s="106"/>
      <c r="BZ410" s="106"/>
      <c r="CA410" s="106"/>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row>
    <row r="411" spans="2:120" x14ac:dyDescent="0.2">
      <c r="B411" s="103"/>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BS411" s="64"/>
      <c r="BT411" s="64"/>
      <c r="BU411" s="106"/>
      <c r="BV411" s="106"/>
      <c r="BW411" s="106"/>
      <c r="BX411" s="106"/>
      <c r="BY411" s="106"/>
      <c r="BZ411" s="106"/>
      <c r="CA411" s="106"/>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row>
    <row r="412" spans="2:120" x14ac:dyDescent="0.2">
      <c r="B412" s="103"/>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BS412" s="64"/>
      <c r="BT412" s="64"/>
      <c r="BU412" s="106"/>
      <c r="BV412" s="106"/>
      <c r="BW412" s="106"/>
      <c r="BX412" s="106"/>
      <c r="BY412" s="106"/>
      <c r="BZ412" s="106"/>
      <c r="CA412" s="106"/>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row>
    <row r="413" spans="2:120" x14ac:dyDescent="0.2">
      <c r="B413" s="103"/>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BS413" s="64"/>
      <c r="BT413" s="64"/>
      <c r="BU413" s="106"/>
      <c r="BV413" s="106"/>
      <c r="BW413" s="106"/>
      <c r="BX413" s="106"/>
      <c r="BY413" s="106"/>
      <c r="BZ413" s="106"/>
      <c r="CA413" s="106"/>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row>
    <row r="414" spans="2:120" x14ac:dyDescent="0.2">
      <c r="B414" s="103"/>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BS414" s="64"/>
      <c r="BT414" s="64"/>
      <c r="BU414" s="106"/>
      <c r="BV414" s="106"/>
      <c r="BW414" s="106"/>
      <c r="BX414" s="106"/>
      <c r="BY414" s="106"/>
      <c r="BZ414" s="106"/>
      <c r="CA414" s="106"/>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row>
    <row r="415" spans="2:120" x14ac:dyDescent="0.2">
      <c r="B415" s="103"/>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BS415" s="64"/>
      <c r="BT415" s="64"/>
      <c r="BU415" s="106"/>
      <c r="BV415" s="106"/>
      <c r="BW415" s="106"/>
      <c r="BX415" s="106"/>
      <c r="BY415" s="106"/>
      <c r="BZ415" s="106"/>
      <c r="CA415" s="106"/>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row>
    <row r="416" spans="2:120" x14ac:dyDescent="0.2">
      <c r="B416" s="103"/>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BS416" s="64"/>
      <c r="BT416" s="64"/>
      <c r="BU416" s="106"/>
      <c r="BV416" s="106"/>
      <c r="BW416" s="106"/>
      <c r="BX416" s="106"/>
      <c r="BY416" s="106"/>
      <c r="BZ416" s="106"/>
      <c r="CA416" s="106"/>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row>
    <row r="417" spans="2:120" x14ac:dyDescent="0.2">
      <c r="B417" s="103"/>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BS417" s="64"/>
      <c r="BT417" s="64"/>
      <c r="BU417" s="106"/>
      <c r="BV417" s="106"/>
      <c r="BW417" s="106"/>
      <c r="BX417" s="106"/>
      <c r="BY417" s="106"/>
      <c r="BZ417" s="106"/>
      <c r="CA417" s="106"/>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row>
    <row r="418" spans="2:120" x14ac:dyDescent="0.2">
      <c r="B418" s="103"/>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BS418" s="64"/>
      <c r="BT418" s="64"/>
      <c r="BU418" s="106"/>
      <c r="BV418" s="106"/>
      <c r="BW418" s="106"/>
      <c r="BX418" s="106"/>
      <c r="BY418" s="106"/>
      <c r="BZ418" s="106"/>
      <c r="CA418" s="106"/>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row>
    <row r="419" spans="2:120" x14ac:dyDescent="0.2">
      <c r="B419" s="103"/>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BS419" s="64"/>
      <c r="BT419" s="64"/>
      <c r="BU419" s="106"/>
      <c r="BV419" s="106"/>
      <c r="BW419" s="106"/>
      <c r="BX419" s="106"/>
      <c r="BY419" s="106"/>
      <c r="BZ419" s="106"/>
      <c r="CA419" s="106"/>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row>
    <row r="420" spans="2:120" x14ac:dyDescent="0.2">
      <c r="B420" s="103"/>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BS420" s="64"/>
      <c r="BT420" s="64"/>
      <c r="BU420" s="106"/>
      <c r="BV420" s="106"/>
      <c r="BW420" s="106"/>
      <c r="BX420" s="106"/>
      <c r="BY420" s="106"/>
      <c r="BZ420" s="106"/>
      <c r="CA420" s="106"/>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row>
    <row r="421" spans="2:120" x14ac:dyDescent="0.2">
      <c r="B421" s="103"/>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BS421" s="64"/>
      <c r="BT421" s="64"/>
      <c r="BU421" s="106"/>
      <c r="BV421" s="106"/>
      <c r="BW421" s="106"/>
      <c r="BX421" s="106"/>
      <c r="BY421" s="106"/>
      <c r="BZ421" s="106"/>
      <c r="CA421" s="106"/>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row>
    <row r="422" spans="2:120" x14ac:dyDescent="0.2">
      <c r="B422" s="103"/>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BS422" s="64"/>
      <c r="BT422" s="64"/>
      <c r="BU422" s="106"/>
      <c r="BV422" s="106"/>
      <c r="BW422" s="106"/>
      <c r="BX422" s="106"/>
      <c r="BY422" s="106"/>
      <c r="BZ422" s="106"/>
      <c r="CA422" s="106"/>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row>
    <row r="423" spans="2:120" x14ac:dyDescent="0.2">
      <c r="B423" s="103"/>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BS423" s="64"/>
      <c r="BT423" s="64"/>
      <c r="BU423" s="106"/>
      <c r="BV423" s="106"/>
      <c r="BW423" s="106"/>
      <c r="BX423" s="106"/>
      <c r="BY423" s="106"/>
      <c r="BZ423" s="106"/>
      <c r="CA423" s="106"/>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row>
    <row r="424" spans="2:120" x14ac:dyDescent="0.2">
      <c r="B424" s="103"/>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BS424" s="64"/>
      <c r="BT424" s="64"/>
      <c r="BU424" s="106"/>
      <c r="BV424" s="106"/>
      <c r="BW424" s="106"/>
      <c r="BX424" s="106"/>
      <c r="BY424" s="106"/>
      <c r="BZ424" s="106"/>
      <c r="CA424" s="106"/>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row>
    <row r="425" spans="2:120" x14ac:dyDescent="0.2">
      <c r="B425" s="103"/>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BS425" s="64"/>
      <c r="BT425" s="64"/>
      <c r="BU425" s="106"/>
      <c r="BV425" s="106"/>
      <c r="BW425" s="106"/>
      <c r="BX425" s="106"/>
      <c r="BY425" s="106"/>
      <c r="BZ425" s="106"/>
      <c r="CA425" s="106"/>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row>
    <row r="426" spans="2:120" x14ac:dyDescent="0.2">
      <c r="B426" s="103"/>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BS426" s="64"/>
      <c r="BT426" s="64"/>
      <c r="BU426" s="106"/>
      <c r="BV426" s="106"/>
      <c r="BW426" s="106"/>
      <c r="BX426" s="106"/>
      <c r="BY426" s="106"/>
      <c r="BZ426" s="106"/>
      <c r="CA426" s="106"/>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row>
    <row r="427" spans="2:120" x14ac:dyDescent="0.2">
      <c r="B427" s="103"/>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BS427" s="64"/>
      <c r="BT427" s="64"/>
      <c r="BU427" s="106"/>
      <c r="BV427" s="106"/>
      <c r="BW427" s="106"/>
      <c r="BX427" s="106"/>
      <c r="BY427" s="106"/>
      <c r="BZ427" s="106"/>
      <c r="CA427" s="106"/>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row>
    <row r="428" spans="2:120" x14ac:dyDescent="0.2">
      <c r="B428" s="103"/>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BS428" s="64"/>
      <c r="BT428" s="64"/>
      <c r="BU428" s="106"/>
      <c r="BV428" s="106"/>
      <c r="BW428" s="106"/>
      <c r="BX428" s="106"/>
      <c r="BY428" s="106"/>
      <c r="BZ428" s="106"/>
      <c r="CA428" s="106"/>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row>
    <row r="429" spans="2:120" x14ac:dyDescent="0.2">
      <c r="B429" s="103"/>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BS429" s="64"/>
      <c r="BT429" s="64"/>
      <c r="BU429" s="106"/>
      <c r="BV429" s="106"/>
      <c r="BW429" s="106"/>
      <c r="BX429" s="106"/>
      <c r="BY429" s="106"/>
      <c r="BZ429" s="106"/>
      <c r="CA429" s="106"/>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row>
    <row r="430" spans="2:120" x14ac:dyDescent="0.2">
      <c r="B430" s="103"/>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BS430" s="64"/>
      <c r="BT430" s="64"/>
      <c r="BU430" s="106"/>
      <c r="BV430" s="106"/>
      <c r="BW430" s="106"/>
      <c r="BX430" s="106"/>
      <c r="BY430" s="106"/>
      <c r="BZ430" s="106"/>
      <c r="CA430" s="106"/>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row>
    <row r="431" spans="2:120" x14ac:dyDescent="0.2">
      <c r="B431" s="103"/>
      <c r="C431" s="103"/>
      <c r="D431" s="103"/>
      <c r="E431" s="103"/>
      <c r="F431" s="103"/>
      <c r="G431" s="103"/>
      <c r="H431" s="103"/>
      <c r="I431" s="103"/>
      <c r="J431" s="103"/>
      <c r="K431" s="103"/>
      <c r="L431" s="103"/>
      <c r="M431" s="103"/>
      <c r="N431" s="103"/>
      <c r="O431" s="103"/>
      <c r="P431" s="103"/>
      <c r="Q431" s="103"/>
      <c r="R431" s="103"/>
      <c r="S431" s="103"/>
      <c r="T431" s="103"/>
      <c r="U431" s="103"/>
      <c r="V431" s="103"/>
      <c r="W431" s="103"/>
      <c r="X431" s="103"/>
      <c r="Y431" s="103"/>
      <c r="Z431" s="103"/>
      <c r="AA431" s="103"/>
      <c r="AB431" s="103"/>
      <c r="BS431" s="64"/>
      <c r="BT431" s="64"/>
      <c r="BU431" s="106"/>
      <c r="BV431" s="106"/>
      <c r="BW431" s="106"/>
      <c r="BX431" s="106"/>
      <c r="BY431" s="106"/>
      <c r="BZ431" s="106"/>
      <c r="CA431" s="106"/>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row>
    <row r="432" spans="2:120" x14ac:dyDescent="0.2">
      <c r="B432" s="103"/>
      <c r="C432" s="103"/>
      <c r="D432" s="103"/>
      <c r="E432" s="103"/>
      <c r="F432" s="103"/>
      <c r="G432" s="103"/>
      <c r="H432" s="103"/>
      <c r="I432" s="103"/>
      <c r="J432" s="103"/>
      <c r="K432" s="103"/>
      <c r="L432" s="103"/>
      <c r="M432" s="103"/>
      <c r="N432" s="103"/>
      <c r="O432" s="103"/>
      <c r="P432" s="103"/>
      <c r="Q432" s="103"/>
      <c r="R432" s="103"/>
      <c r="S432" s="103"/>
      <c r="T432" s="103"/>
      <c r="U432" s="103"/>
      <c r="V432" s="103"/>
      <c r="W432" s="103"/>
      <c r="X432" s="103"/>
      <c r="Y432" s="103"/>
      <c r="Z432" s="103"/>
      <c r="AA432" s="103"/>
      <c r="AB432" s="103"/>
      <c r="BS432" s="64"/>
      <c r="BT432" s="64"/>
      <c r="BU432" s="106"/>
      <c r="BV432" s="106"/>
      <c r="BW432" s="106"/>
      <c r="BX432" s="106"/>
      <c r="BY432" s="106"/>
      <c r="BZ432" s="106"/>
      <c r="CA432" s="106"/>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row>
    <row r="433" spans="2:120" x14ac:dyDescent="0.2">
      <c r="B433" s="103"/>
      <c r="C433" s="103"/>
      <c r="D433" s="103"/>
      <c r="E433" s="103"/>
      <c r="F433" s="103"/>
      <c r="G433" s="103"/>
      <c r="H433" s="103"/>
      <c r="I433" s="103"/>
      <c r="J433" s="103"/>
      <c r="K433" s="103"/>
      <c r="L433" s="103"/>
      <c r="M433" s="103"/>
      <c r="N433" s="103"/>
      <c r="O433" s="103"/>
      <c r="P433" s="103"/>
      <c r="Q433" s="103"/>
      <c r="R433" s="103"/>
      <c r="S433" s="103"/>
      <c r="T433" s="103"/>
      <c r="U433" s="103"/>
      <c r="V433" s="103"/>
      <c r="W433" s="103"/>
      <c r="X433" s="103"/>
      <c r="Y433" s="103"/>
      <c r="Z433" s="103"/>
      <c r="AA433" s="103"/>
      <c r="AB433" s="103"/>
      <c r="BS433" s="64"/>
      <c r="BT433" s="64"/>
      <c r="BU433" s="106"/>
      <c r="BV433" s="106"/>
      <c r="BW433" s="106"/>
      <c r="BX433" s="106"/>
      <c r="BY433" s="106"/>
      <c r="BZ433" s="106"/>
      <c r="CA433" s="106"/>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row>
    <row r="434" spans="2:120" x14ac:dyDescent="0.2">
      <c r="B434" s="103"/>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BS434" s="64"/>
      <c r="BT434" s="64"/>
      <c r="BU434" s="106"/>
      <c r="BV434" s="106"/>
      <c r="BW434" s="106"/>
      <c r="BX434" s="106"/>
      <c r="BY434" s="106"/>
      <c r="BZ434" s="106"/>
      <c r="CA434" s="106"/>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row>
    <row r="435" spans="2:120" x14ac:dyDescent="0.2">
      <c r="B435" s="103"/>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BS435" s="64"/>
      <c r="BT435" s="64"/>
      <c r="BU435" s="106"/>
      <c r="BV435" s="106"/>
      <c r="BW435" s="106"/>
      <c r="BX435" s="106"/>
      <c r="BY435" s="106"/>
      <c r="BZ435" s="106"/>
      <c r="CA435" s="106"/>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row>
    <row r="436" spans="2:120" x14ac:dyDescent="0.2">
      <c r="B436" s="103"/>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BS436" s="64"/>
      <c r="BT436" s="64"/>
      <c r="BU436" s="106"/>
      <c r="BV436" s="106"/>
      <c r="BW436" s="106"/>
      <c r="BX436" s="106"/>
      <c r="BY436" s="106"/>
      <c r="BZ436" s="106"/>
      <c r="CA436" s="106"/>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row>
    <row r="437" spans="2:120" x14ac:dyDescent="0.2">
      <c r="B437" s="103"/>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BS437" s="64"/>
      <c r="BT437" s="64"/>
      <c r="BU437" s="106"/>
      <c r="BV437" s="106"/>
      <c r="BW437" s="106"/>
      <c r="BX437" s="106"/>
      <c r="BY437" s="106"/>
      <c r="BZ437" s="106"/>
      <c r="CA437" s="106"/>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row>
    <row r="438" spans="2:120" x14ac:dyDescent="0.2">
      <c r="B438" s="103"/>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BS438" s="64"/>
      <c r="BT438" s="64"/>
      <c r="BU438" s="106"/>
      <c r="BV438" s="106"/>
      <c r="BW438" s="106"/>
      <c r="BX438" s="106"/>
      <c r="BY438" s="106"/>
      <c r="BZ438" s="106"/>
      <c r="CA438" s="106"/>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row>
    <row r="439" spans="2:120" x14ac:dyDescent="0.2">
      <c r="B439" s="103"/>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BS439" s="64"/>
      <c r="BT439" s="64"/>
      <c r="BU439" s="106"/>
      <c r="BV439" s="106"/>
      <c r="BW439" s="106"/>
      <c r="BX439" s="106"/>
      <c r="BY439" s="106"/>
      <c r="BZ439" s="106"/>
      <c r="CA439" s="106"/>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row>
    <row r="440" spans="2:120" x14ac:dyDescent="0.2">
      <c r="B440" s="103"/>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BS440" s="64"/>
      <c r="BT440" s="64"/>
      <c r="BU440" s="106"/>
      <c r="BV440" s="106"/>
      <c r="BW440" s="106"/>
      <c r="BX440" s="106"/>
      <c r="BY440" s="106"/>
      <c r="BZ440" s="106"/>
      <c r="CA440" s="106"/>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row>
    <row r="441" spans="2:120" x14ac:dyDescent="0.2">
      <c r="B441" s="103"/>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BS441" s="64"/>
      <c r="BT441" s="64"/>
      <c r="BU441" s="106"/>
      <c r="BV441" s="106"/>
      <c r="BW441" s="106"/>
      <c r="BX441" s="106"/>
      <c r="BY441" s="106"/>
      <c r="BZ441" s="106"/>
      <c r="CA441" s="106"/>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row>
    <row r="442" spans="2:120" x14ac:dyDescent="0.2">
      <c r="B442" s="103"/>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BS442" s="64"/>
      <c r="BT442" s="64"/>
      <c r="BU442" s="106"/>
      <c r="BV442" s="106"/>
      <c r="BW442" s="106"/>
      <c r="BX442" s="106"/>
      <c r="BY442" s="106"/>
      <c r="BZ442" s="106"/>
      <c r="CA442" s="106"/>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row>
    <row r="443" spans="2:120" x14ac:dyDescent="0.2">
      <c r="B443" s="103"/>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BS443" s="64"/>
      <c r="BT443" s="64"/>
      <c r="BU443" s="106"/>
      <c r="BV443" s="106"/>
      <c r="BW443" s="106"/>
      <c r="BX443" s="106"/>
      <c r="BY443" s="106"/>
      <c r="BZ443" s="106"/>
      <c r="CA443" s="106"/>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row>
    <row r="444" spans="2:120" x14ac:dyDescent="0.2">
      <c r="B444" s="103"/>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BS444" s="64"/>
      <c r="BT444" s="64"/>
      <c r="BU444" s="106"/>
      <c r="BV444" s="106"/>
      <c r="BW444" s="106"/>
      <c r="BX444" s="106"/>
      <c r="BY444" s="106"/>
      <c r="BZ444" s="106"/>
      <c r="CA444" s="106"/>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row>
    <row r="445" spans="2:120" x14ac:dyDescent="0.2">
      <c r="B445" s="103"/>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BS445" s="64"/>
      <c r="BT445" s="64"/>
      <c r="BU445" s="106"/>
      <c r="BV445" s="106"/>
      <c r="BW445" s="106"/>
      <c r="BX445" s="106"/>
      <c r="BY445" s="106"/>
      <c r="BZ445" s="106"/>
      <c r="CA445" s="106"/>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row>
    <row r="446" spans="2:120" x14ac:dyDescent="0.2">
      <c r="B446" s="103"/>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BS446" s="64"/>
      <c r="BT446" s="64"/>
      <c r="BU446" s="106"/>
      <c r="BV446" s="106"/>
      <c r="BW446" s="106"/>
      <c r="BX446" s="106"/>
      <c r="BY446" s="106"/>
      <c r="BZ446" s="106"/>
      <c r="CA446" s="106"/>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row>
    <row r="447" spans="2:120" x14ac:dyDescent="0.2">
      <c r="B447" s="103"/>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BS447" s="64"/>
      <c r="BT447" s="64"/>
      <c r="BU447" s="106"/>
      <c r="BV447" s="106"/>
      <c r="BW447" s="106"/>
      <c r="BX447" s="106"/>
      <c r="BY447" s="106"/>
      <c r="BZ447" s="106"/>
      <c r="CA447" s="106"/>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row>
    <row r="448" spans="2:120" x14ac:dyDescent="0.2">
      <c r="B448" s="103"/>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BS448" s="64"/>
      <c r="BT448" s="64"/>
      <c r="BU448" s="106"/>
      <c r="BV448" s="106"/>
      <c r="BW448" s="106"/>
      <c r="BX448" s="106"/>
      <c r="BY448" s="106"/>
      <c r="BZ448" s="106"/>
      <c r="CA448" s="106"/>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row>
    <row r="449" spans="2:120" x14ac:dyDescent="0.2">
      <c r="B449" s="103"/>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BS449" s="64"/>
      <c r="BT449" s="64"/>
      <c r="BU449" s="106"/>
      <c r="BV449" s="106"/>
      <c r="BW449" s="106"/>
      <c r="BX449" s="106"/>
      <c r="BY449" s="106"/>
      <c r="BZ449" s="106"/>
      <c r="CA449" s="106"/>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row>
    <row r="450" spans="2:120" x14ac:dyDescent="0.2">
      <c r="B450" s="103"/>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BS450" s="64"/>
      <c r="BT450" s="64"/>
      <c r="BU450" s="106"/>
      <c r="BV450" s="106"/>
      <c r="BW450" s="106"/>
      <c r="BX450" s="106"/>
      <c r="BY450" s="106"/>
      <c r="BZ450" s="106"/>
      <c r="CA450" s="106"/>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row>
    <row r="451" spans="2:120" x14ac:dyDescent="0.2">
      <c r="B451" s="103"/>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BS451" s="64"/>
      <c r="BT451" s="64"/>
      <c r="BU451" s="106"/>
      <c r="BV451" s="106"/>
      <c r="BW451" s="106"/>
      <c r="BX451" s="106"/>
      <c r="BY451" s="106"/>
      <c r="BZ451" s="106"/>
      <c r="CA451" s="106"/>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row>
    <row r="452" spans="2:120" x14ac:dyDescent="0.2">
      <c r="B452" s="103"/>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BS452" s="64"/>
      <c r="BT452" s="64"/>
      <c r="BU452" s="106"/>
      <c r="BV452" s="106"/>
      <c r="BW452" s="106"/>
      <c r="BX452" s="106"/>
      <c r="BY452" s="106"/>
      <c r="BZ452" s="106"/>
      <c r="CA452" s="106"/>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row>
    <row r="453" spans="2:120" x14ac:dyDescent="0.2">
      <c r="B453" s="103"/>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BS453" s="64"/>
      <c r="BT453" s="64"/>
      <c r="BU453" s="106"/>
      <c r="BV453" s="106"/>
      <c r="BW453" s="106"/>
      <c r="BX453" s="106"/>
      <c r="BY453" s="106"/>
      <c r="BZ453" s="106"/>
      <c r="CA453" s="106"/>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row>
    <row r="454" spans="2:120" x14ac:dyDescent="0.2">
      <c r="B454" s="103"/>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BS454" s="64"/>
      <c r="BT454" s="64"/>
      <c r="BU454" s="106"/>
      <c r="BV454" s="106"/>
      <c r="BW454" s="106"/>
      <c r="BX454" s="106"/>
      <c r="BY454" s="106"/>
      <c r="BZ454" s="106"/>
      <c r="CA454" s="106"/>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row>
    <row r="455" spans="2:120" x14ac:dyDescent="0.2">
      <c r="B455" s="103"/>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BS455" s="64"/>
      <c r="BT455" s="64"/>
      <c r="BU455" s="106"/>
      <c r="BV455" s="106"/>
      <c r="BW455" s="106"/>
      <c r="BX455" s="106"/>
      <c r="BY455" s="106"/>
      <c r="BZ455" s="106"/>
      <c r="CA455" s="106"/>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row>
    <row r="456" spans="2:120" x14ac:dyDescent="0.2">
      <c r="B456" s="103"/>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BS456" s="64"/>
      <c r="BT456" s="64"/>
      <c r="BU456" s="106"/>
      <c r="BV456" s="106"/>
      <c r="BW456" s="106"/>
      <c r="BX456" s="106"/>
      <c r="BY456" s="106"/>
      <c r="BZ456" s="106"/>
      <c r="CA456" s="106"/>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row>
    <row r="457" spans="2:120" x14ac:dyDescent="0.2">
      <c r="B457" s="103"/>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BS457" s="64"/>
      <c r="BT457" s="64"/>
      <c r="BU457" s="106"/>
      <c r="BV457" s="106"/>
      <c r="BW457" s="106"/>
      <c r="BX457" s="106"/>
      <c r="BY457" s="106"/>
      <c r="BZ457" s="106"/>
      <c r="CA457" s="106"/>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row>
    <row r="458" spans="2:120" x14ac:dyDescent="0.2">
      <c r="B458" s="103"/>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BS458" s="64"/>
      <c r="BT458" s="64"/>
      <c r="BU458" s="106"/>
      <c r="BV458" s="106"/>
      <c r="BW458" s="106"/>
      <c r="BX458" s="106"/>
      <c r="BY458" s="106"/>
      <c r="BZ458" s="106"/>
      <c r="CA458" s="106"/>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row>
    <row r="459" spans="2:120" x14ac:dyDescent="0.2">
      <c r="B459" s="103"/>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BS459" s="64"/>
      <c r="BT459" s="64"/>
      <c r="BU459" s="106"/>
      <c r="BV459" s="106"/>
      <c r="BW459" s="106"/>
      <c r="BX459" s="106"/>
      <c r="BY459" s="106"/>
      <c r="BZ459" s="106"/>
      <c r="CA459" s="106"/>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row>
    <row r="460" spans="2:120" x14ac:dyDescent="0.2">
      <c r="B460" s="103"/>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BS460" s="64"/>
      <c r="BT460" s="64"/>
      <c r="BU460" s="106"/>
      <c r="BV460" s="106"/>
      <c r="BW460" s="106"/>
      <c r="BX460" s="106"/>
      <c r="BY460" s="106"/>
      <c r="BZ460" s="106"/>
      <c r="CA460" s="106"/>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row>
    <row r="461" spans="2:120" x14ac:dyDescent="0.2">
      <c r="B461" s="103"/>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BS461" s="64"/>
      <c r="BT461" s="64"/>
      <c r="BU461" s="106"/>
      <c r="BV461" s="106"/>
      <c r="BW461" s="106"/>
      <c r="BX461" s="106"/>
      <c r="BY461" s="106"/>
      <c r="BZ461" s="106"/>
      <c r="CA461" s="106"/>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row>
    <row r="462" spans="2:120" x14ac:dyDescent="0.2">
      <c r="B462" s="103"/>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BS462" s="64"/>
      <c r="BT462" s="64"/>
      <c r="BU462" s="106"/>
      <c r="BV462" s="106"/>
      <c r="BW462" s="106"/>
      <c r="BX462" s="106"/>
      <c r="BY462" s="106"/>
      <c r="BZ462" s="106"/>
      <c r="CA462" s="106"/>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row>
    <row r="463" spans="2:120" x14ac:dyDescent="0.2">
      <c r="B463" s="103"/>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BS463" s="64"/>
      <c r="BT463" s="64"/>
      <c r="BU463" s="106"/>
      <c r="BV463" s="106"/>
      <c r="BW463" s="106"/>
      <c r="BX463" s="106"/>
      <c r="BY463" s="106"/>
      <c r="BZ463" s="106"/>
      <c r="CA463" s="106"/>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row>
    <row r="464" spans="2:120" x14ac:dyDescent="0.2">
      <c r="B464" s="103"/>
      <c r="C464" s="103"/>
      <c r="D464" s="103"/>
      <c r="E464" s="103"/>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BS464" s="64"/>
      <c r="BT464" s="64"/>
      <c r="BU464" s="106"/>
      <c r="BV464" s="106"/>
      <c r="BW464" s="106"/>
      <c r="BX464" s="106"/>
      <c r="BY464" s="106"/>
      <c r="BZ464" s="106"/>
      <c r="CA464" s="106"/>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row>
    <row r="465" spans="2:120" x14ac:dyDescent="0.2">
      <c r="B465" s="103"/>
      <c r="C465" s="103"/>
      <c r="D465" s="103"/>
      <c r="E465" s="103"/>
      <c r="F465" s="103"/>
      <c r="G465" s="103"/>
      <c r="H465" s="103"/>
      <c r="I465" s="103"/>
      <c r="J465" s="103"/>
      <c r="K465" s="103"/>
      <c r="L465" s="103"/>
      <c r="M465" s="103"/>
      <c r="N465" s="103"/>
      <c r="O465" s="103"/>
      <c r="P465" s="103"/>
      <c r="Q465" s="103"/>
      <c r="R465" s="103"/>
      <c r="S465" s="103"/>
      <c r="T465" s="103"/>
      <c r="U465" s="103"/>
      <c r="V465" s="103"/>
      <c r="W465" s="103"/>
      <c r="X465" s="103"/>
      <c r="Y465" s="103"/>
      <c r="Z465" s="103"/>
      <c r="AA465" s="103"/>
      <c r="AB465" s="103"/>
      <c r="BS465" s="64"/>
      <c r="BT465" s="64"/>
      <c r="BU465" s="106"/>
      <c r="BV465" s="106"/>
      <c r="BW465" s="106"/>
      <c r="BX465" s="106"/>
      <c r="BY465" s="106"/>
      <c r="BZ465" s="106"/>
      <c r="CA465" s="106"/>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row>
    <row r="466" spans="2:120" x14ac:dyDescent="0.2">
      <c r="B466" s="103"/>
      <c r="C466" s="103"/>
      <c r="D466" s="103"/>
      <c r="E466" s="103"/>
      <c r="F466" s="103"/>
      <c r="G466" s="103"/>
      <c r="H466" s="103"/>
      <c r="I466" s="103"/>
      <c r="J466" s="103"/>
      <c r="K466" s="103"/>
      <c r="L466" s="103"/>
      <c r="M466" s="103"/>
      <c r="N466" s="103"/>
      <c r="O466" s="103"/>
      <c r="P466" s="103"/>
      <c r="Q466" s="103"/>
      <c r="R466" s="103"/>
      <c r="S466" s="103"/>
      <c r="T466" s="103"/>
      <c r="U466" s="103"/>
      <c r="V466" s="103"/>
      <c r="W466" s="103"/>
      <c r="X466" s="103"/>
      <c r="Y466" s="103"/>
      <c r="Z466" s="103"/>
      <c r="AA466" s="103"/>
      <c r="AB466" s="103"/>
      <c r="BS466" s="64"/>
      <c r="BT466" s="64"/>
      <c r="BU466" s="106"/>
      <c r="BV466" s="106"/>
      <c r="BW466" s="106"/>
      <c r="BX466" s="106"/>
      <c r="BY466" s="106"/>
      <c r="BZ466" s="106"/>
      <c r="CA466" s="106"/>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row>
    <row r="467" spans="2:120" x14ac:dyDescent="0.2">
      <c r="B467" s="103"/>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c r="AB467" s="103"/>
      <c r="BS467" s="64"/>
      <c r="BT467" s="64"/>
      <c r="BU467" s="106"/>
      <c r="BV467" s="106"/>
      <c r="BW467" s="106"/>
      <c r="BX467" s="106"/>
      <c r="BY467" s="106"/>
      <c r="BZ467" s="106"/>
      <c r="CA467" s="106"/>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row>
    <row r="468" spans="2:120" x14ac:dyDescent="0.2">
      <c r="B468" s="103"/>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BS468" s="64"/>
      <c r="BT468" s="64"/>
      <c r="BU468" s="106"/>
      <c r="BV468" s="106"/>
      <c r="BW468" s="106"/>
      <c r="BX468" s="106"/>
      <c r="BY468" s="106"/>
      <c r="BZ468" s="106"/>
      <c r="CA468" s="106"/>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row>
    <row r="469" spans="2:120" x14ac:dyDescent="0.2">
      <c r="B469" s="103"/>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BS469" s="64"/>
      <c r="BT469" s="64"/>
      <c r="BU469" s="106"/>
      <c r="BV469" s="106"/>
      <c r="BW469" s="106"/>
      <c r="BX469" s="106"/>
      <c r="BY469" s="106"/>
      <c r="BZ469" s="106"/>
      <c r="CA469" s="106"/>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row>
    <row r="470" spans="2:120" x14ac:dyDescent="0.2">
      <c r="B470" s="103"/>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BS470" s="64"/>
      <c r="BT470" s="64"/>
      <c r="BU470" s="106"/>
      <c r="BV470" s="106"/>
      <c r="BW470" s="106"/>
      <c r="BX470" s="106"/>
      <c r="BY470" s="106"/>
      <c r="BZ470" s="106"/>
      <c r="CA470" s="106"/>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row>
    <row r="471" spans="2:120" x14ac:dyDescent="0.2">
      <c r="B471" s="103"/>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BS471" s="64"/>
      <c r="BT471" s="64"/>
      <c r="BU471" s="106"/>
      <c r="BV471" s="106"/>
      <c r="BW471" s="106"/>
      <c r="BX471" s="106"/>
      <c r="BY471" s="106"/>
      <c r="BZ471" s="106"/>
      <c r="CA471" s="106"/>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row>
    <row r="472" spans="2:120" x14ac:dyDescent="0.2">
      <c r="B472" s="103"/>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BS472" s="64"/>
      <c r="BT472" s="64"/>
      <c r="BU472" s="106"/>
      <c r="BV472" s="106"/>
      <c r="BW472" s="106"/>
      <c r="BX472" s="106"/>
      <c r="BY472" s="106"/>
      <c r="BZ472" s="106"/>
      <c r="CA472" s="106"/>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row>
    <row r="473" spans="2:120" x14ac:dyDescent="0.2">
      <c r="B473" s="103"/>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BS473" s="64"/>
      <c r="BT473" s="64"/>
      <c r="BU473" s="106"/>
      <c r="BV473" s="106"/>
      <c r="BW473" s="106"/>
      <c r="BX473" s="106"/>
      <c r="BY473" s="106"/>
      <c r="BZ473" s="106"/>
      <c r="CA473" s="106"/>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row>
    <row r="474" spans="2:120" x14ac:dyDescent="0.2">
      <c r="B474" s="103"/>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BS474" s="64"/>
      <c r="BT474" s="64"/>
      <c r="BU474" s="106"/>
      <c r="BV474" s="106"/>
      <c r="BW474" s="106"/>
      <c r="BX474" s="106"/>
      <c r="BY474" s="106"/>
      <c r="BZ474" s="106"/>
      <c r="CA474" s="106"/>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row>
    <row r="475" spans="2:120" x14ac:dyDescent="0.2">
      <c r="B475" s="103"/>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BS475" s="64"/>
      <c r="BT475" s="64"/>
      <c r="BU475" s="106"/>
      <c r="BV475" s="106"/>
      <c r="BW475" s="106"/>
      <c r="BX475" s="106"/>
      <c r="BY475" s="106"/>
      <c r="BZ475" s="106"/>
      <c r="CA475" s="106"/>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row>
    <row r="476" spans="2:120" x14ac:dyDescent="0.2">
      <c r="B476" s="103"/>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BS476" s="64"/>
      <c r="BT476" s="64"/>
      <c r="BU476" s="106"/>
      <c r="BV476" s="106"/>
      <c r="BW476" s="106"/>
      <c r="BX476" s="106"/>
      <c r="BY476" s="106"/>
      <c r="BZ476" s="106"/>
      <c r="CA476" s="106"/>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row>
    <row r="477" spans="2:120" x14ac:dyDescent="0.2">
      <c r="B477" s="103"/>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BS477" s="64"/>
      <c r="BT477" s="64"/>
      <c r="BU477" s="106"/>
      <c r="BV477" s="106"/>
      <c r="BW477" s="106"/>
      <c r="BX477" s="106"/>
      <c r="BY477" s="106"/>
      <c r="BZ477" s="106"/>
      <c r="CA477" s="106"/>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row>
    <row r="478" spans="2:120" x14ac:dyDescent="0.2">
      <c r="B478" s="103"/>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BS478" s="64"/>
      <c r="BT478" s="64"/>
      <c r="BU478" s="106"/>
      <c r="BV478" s="106"/>
      <c r="BW478" s="106"/>
      <c r="BX478" s="106"/>
      <c r="BY478" s="106"/>
      <c r="BZ478" s="106"/>
      <c r="CA478" s="106"/>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row>
    <row r="479" spans="2:120" x14ac:dyDescent="0.2">
      <c r="B479" s="103"/>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BS479" s="64"/>
      <c r="BT479" s="64"/>
      <c r="BU479" s="106"/>
      <c r="BV479" s="106"/>
      <c r="BW479" s="106"/>
      <c r="BX479" s="106"/>
      <c r="BY479" s="106"/>
      <c r="BZ479" s="106"/>
      <c r="CA479" s="106"/>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row>
    <row r="480" spans="2:120" x14ac:dyDescent="0.2">
      <c r="B480" s="103"/>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BS480" s="64"/>
      <c r="BT480" s="64"/>
      <c r="BU480" s="106"/>
      <c r="BV480" s="106"/>
      <c r="BW480" s="106"/>
      <c r="BX480" s="106"/>
      <c r="BY480" s="106"/>
      <c r="BZ480" s="106"/>
      <c r="CA480" s="106"/>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row>
    <row r="481" spans="2:120" x14ac:dyDescent="0.2">
      <c r="B481" s="103"/>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BS481" s="64"/>
      <c r="BT481" s="64"/>
      <c r="BU481" s="106"/>
      <c r="BV481" s="106"/>
      <c r="BW481" s="106"/>
      <c r="BX481" s="106"/>
      <c r="BY481" s="106"/>
      <c r="BZ481" s="106"/>
      <c r="CA481" s="106"/>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row>
    <row r="482" spans="2:120" x14ac:dyDescent="0.2">
      <c r="B482" s="103"/>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BS482" s="64"/>
      <c r="BT482" s="64"/>
      <c r="BU482" s="106"/>
      <c r="BV482" s="106"/>
      <c r="BW482" s="106"/>
      <c r="BX482" s="106"/>
      <c r="BY482" s="106"/>
      <c r="BZ482" s="106"/>
      <c r="CA482" s="106"/>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row>
    <row r="483" spans="2:120" x14ac:dyDescent="0.2">
      <c r="B483" s="103"/>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BS483" s="64"/>
      <c r="BT483" s="64"/>
      <c r="BU483" s="106"/>
      <c r="BV483" s="106"/>
      <c r="BW483" s="106"/>
      <c r="BX483" s="106"/>
      <c r="BY483" s="106"/>
      <c r="BZ483" s="106"/>
      <c r="CA483" s="106"/>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row>
    <row r="484" spans="2:120" x14ac:dyDescent="0.2">
      <c r="B484" s="103"/>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BS484" s="64"/>
      <c r="BT484" s="64"/>
      <c r="BU484" s="106"/>
      <c r="BV484" s="106"/>
      <c r="BW484" s="106"/>
      <c r="BX484" s="106"/>
      <c r="BY484" s="106"/>
      <c r="BZ484" s="106"/>
      <c r="CA484" s="106"/>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row>
    <row r="485" spans="2:120" x14ac:dyDescent="0.2">
      <c r="B485" s="103"/>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BS485" s="64"/>
      <c r="BT485" s="64"/>
      <c r="BU485" s="106"/>
      <c r="BV485" s="106"/>
      <c r="BW485" s="106"/>
      <c r="BX485" s="106"/>
      <c r="BY485" s="106"/>
      <c r="BZ485" s="106"/>
      <c r="CA485" s="106"/>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row>
    <row r="486" spans="2:120" x14ac:dyDescent="0.2">
      <c r="B486" s="103"/>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BS486" s="64"/>
      <c r="BT486" s="64"/>
      <c r="BU486" s="106"/>
      <c r="BV486" s="106"/>
      <c r="BW486" s="106"/>
      <c r="BX486" s="106"/>
      <c r="BY486" s="106"/>
      <c r="BZ486" s="106"/>
      <c r="CA486" s="106"/>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row>
    <row r="487" spans="2:120" x14ac:dyDescent="0.2">
      <c r="B487" s="103"/>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BS487" s="64"/>
      <c r="BT487" s="64"/>
      <c r="BU487" s="106"/>
      <c r="BV487" s="106"/>
      <c r="BW487" s="106"/>
      <c r="BX487" s="106"/>
      <c r="BY487" s="106"/>
      <c r="BZ487" s="106"/>
      <c r="CA487" s="106"/>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row>
    <row r="488" spans="2:120" x14ac:dyDescent="0.2">
      <c r="B488" s="103"/>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BS488" s="64"/>
      <c r="BT488" s="64"/>
      <c r="BU488" s="106"/>
      <c r="BV488" s="106"/>
      <c r="BW488" s="106"/>
      <c r="BX488" s="106"/>
      <c r="BY488" s="106"/>
      <c r="BZ488" s="106"/>
      <c r="CA488" s="106"/>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row>
    <row r="489" spans="2:120" x14ac:dyDescent="0.2">
      <c r="B489" s="103"/>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BS489" s="64"/>
      <c r="BT489" s="64"/>
      <c r="BU489" s="106"/>
      <c r="BV489" s="106"/>
      <c r="BW489" s="106"/>
      <c r="BX489" s="106"/>
      <c r="BY489" s="106"/>
      <c r="BZ489" s="106"/>
      <c r="CA489" s="106"/>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row>
    <row r="490" spans="2:120" x14ac:dyDescent="0.2">
      <c r="B490" s="103"/>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BS490" s="64"/>
      <c r="BT490" s="64"/>
      <c r="BU490" s="106"/>
      <c r="BV490" s="106"/>
      <c r="BW490" s="106"/>
      <c r="BX490" s="106"/>
      <c r="BY490" s="106"/>
      <c r="BZ490" s="106"/>
      <c r="CA490" s="106"/>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row>
    <row r="491" spans="2:120" x14ac:dyDescent="0.2">
      <c r="B491" s="103"/>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BS491" s="64"/>
      <c r="BT491" s="64"/>
      <c r="BU491" s="106"/>
      <c r="BV491" s="106"/>
      <c r="BW491" s="106"/>
      <c r="BX491" s="106"/>
      <c r="BY491" s="106"/>
      <c r="BZ491" s="106"/>
      <c r="CA491" s="106"/>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row>
    <row r="492" spans="2:120" x14ac:dyDescent="0.2">
      <c r="B492" s="103"/>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BS492" s="64"/>
      <c r="BT492" s="64"/>
      <c r="BU492" s="106"/>
      <c r="BV492" s="106"/>
      <c r="BW492" s="106"/>
      <c r="BX492" s="106"/>
      <c r="BY492" s="106"/>
      <c r="BZ492" s="106"/>
      <c r="CA492" s="106"/>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row>
    <row r="493" spans="2:120" x14ac:dyDescent="0.2">
      <c r="B493" s="103"/>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BS493" s="64"/>
      <c r="BT493" s="64"/>
      <c r="BU493" s="106"/>
      <c r="BV493" s="106"/>
      <c r="BW493" s="106"/>
      <c r="BX493" s="106"/>
      <c r="BY493" s="106"/>
      <c r="BZ493" s="106"/>
      <c r="CA493" s="106"/>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row>
    <row r="494" spans="2:120" x14ac:dyDescent="0.2">
      <c r="B494" s="103"/>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BS494" s="64"/>
      <c r="BT494" s="64"/>
      <c r="BU494" s="106"/>
      <c r="BV494" s="106"/>
      <c r="BW494" s="106"/>
      <c r="BX494" s="106"/>
      <c r="BY494" s="106"/>
      <c r="BZ494" s="106"/>
      <c r="CA494" s="106"/>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row>
    <row r="495" spans="2:120" x14ac:dyDescent="0.2">
      <c r="B495" s="103"/>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BS495" s="64"/>
      <c r="BT495" s="64"/>
      <c r="BU495" s="106"/>
      <c r="BV495" s="106"/>
      <c r="BW495" s="106"/>
      <c r="BX495" s="106"/>
      <c r="BY495" s="106"/>
      <c r="BZ495" s="106"/>
      <c r="CA495" s="106"/>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row>
    <row r="496" spans="2:120" x14ac:dyDescent="0.2">
      <c r="B496" s="103"/>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c r="AA496" s="103"/>
      <c r="AB496" s="103"/>
      <c r="BS496" s="64"/>
      <c r="BT496" s="64"/>
      <c r="BU496" s="106"/>
      <c r="BV496" s="106"/>
      <c r="BW496" s="106"/>
      <c r="BX496" s="106"/>
      <c r="BY496" s="106"/>
      <c r="BZ496" s="106"/>
      <c r="CA496" s="106"/>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row>
    <row r="497" spans="2:120" x14ac:dyDescent="0.2">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BS497" s="64"/>
      <c r="BT497" s="64"/>
      <c r="BU497" s="106"/>
      <c r="BV497" s="106"/>
      <c r="BW497" s="106"/>
      <c r="BX497" s="106"/>
      <c r="BY497" s="106"/>
      <c r="BZ497" s="106"/>
      <c r="CA497" s="106"/>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row>
    <row r="498" spans="2:120" x14ac:dyDescent="0.2">
      <c r="B498" s="103"/>
      <c r="C498" s="103"/>
      <c r="D498" s="103"/>
      <c r="E498" s="103"/>
      <c r="F498" s="103"/>
      <c r="G498" s="103"/>
      <c r="H498" s="103"/>
      <c r="I498" s="103"/>
      <c r="J498" s="103"/>
      <c r="K498" s="103"/>
      <c r="L498" s="103"/>
      <c r="M498" s="103"/>
      <c r="N498" s="103"/>
      <c r="O498" s="103"/>
      <c r="P498" s="103"/>
      <c r="Q498" s="103"/>
      <c r="R498" s="103"/>
      <c r="S498" s="103"/>
      <c r="T498" s="103"/>
      <c r="U498" s="103"/>
      <c r="V498" s="103"/>
      <c r="W498" s="103"/>
      <c r="X498" s="103"/>
      <c r="Y498" s="103"/>
      <c r="Z498" s="103"/>
      <c r="AA498" s="103"/>
      <c r="AB498" s="103"/>
      <c r="BS498" s="64"/>
      <c r="BT498" s="64"/>
      <c r="BU498" s="106"/>
      <c r="BV498" s="106"/>
      <c r="BW498" s="106"/>
      <c r="BX498" s="106"/>
      <c r="BY498" s="106"/>
      <c r="BZ498" s="106"/>
      <c r="CA498" s="106"/>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row>
    <row r="499" spans="2:120" x14ac:dyDescent="0.2">
      <c r="B499" s="103"/>
      <c r="C499" s="103"/>
      <c r="D499" s="103"/>
      <c r="E499" s="103"/>
      <c r="F499" s="103"/>
      <c r="G499" s="103"/>
      <c r="H499" s="103"/>
      <c r="I499" s="103"/>
      <c r="J499" s="103"/>
      <c r="K499" s="103"/>
      <c r="L499" s="103"/>
      <c r="M499" s="103"/>
      <c r="N499" s="103"/>
      <c r="O499" s="103"/>
      <c r="P499" s="103"/>
      <c r="Q499" s="103"/>
      <c r="R499" s="103"/>
      <c r="S499" s="103"/>
      <c r="T499" s="103"/>
      <c r="U499" s="103"/>
      <c r="V499" s="103"/>
      <c r="W499" s="103"/>
      <c r="X499" s="103"/>
      <c r="Y499" s="103"/>
      <c r="Z499" s="103"/>
      <c r="AA499" s="103"/>
      <c r="AB499" s="103"/>
      <c r="BS499" s="64"/>
      <c r="BT499" s="64"/>
      <c r="BU499" s="106"/>
      <c r="BV499" s="106"/>
      <c r="BW499" s="106"/>
      <c r="BX499" s="106"/>
      <c r="BY499" s="106"/>
      <c r="BZ499" s="106"/>
      <c r="CA499" s="106"/>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row>
    <row r="500" spans="2:120" x14ac:dyDescent="0.2">
      <c r="B500" s="103"/>
      <c r="C500" s="103"/>
      <c r="D500" s="103"/>
      <c r="E500" s="103"/>
      <c r="F500" s="103"/>
      <c r="G500" s="103"/>
      <c r="H500" s="103"/>
      <c r="I500" s="103"/>
      <c r="J500" s="103"/>
      <c r="K500" s="103"/>
      <c r="L500" s="103"/>
      <c r="M500" s="103"/>
      <c r="N500" s="103"/>
      <c r="O500" s="103"/>
      <c r="P500" s="103"/>
      <c r="Q500" s="103"/>
      <c r="R500" s="103"/>
      <c r="S500" s="103"/>
      <c r="T500" s="103"/>
      <c r="U500" s="103"/>
      <c r="V500" s="103"/>
      <c r="W500" s="103"/>
      <c r="X500" s="103"/>
      <c r="Y500" s="103"/>
      <c r="Z500" s="103"/>
      <c r="AA500" s="103"/>
      <c r="AB500" s="103"/>
      <c r="BS500" s="64"/>
      <c r="BT500" s="64"/>
      <c r="BU500" s="106"/>
      <c r="BV500" s="106"/>
      <c r="BW500" s="106"/>
      <c r="BX500" s="106"/>
      <c r="BY500" s="106"/>
      <c r="BZ500" s="106"/>
      <c r="CA500" s="106"/>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row>
    <row r="501" spans="2:120" x14ac:dyDescent="0.2">
      <c r="B501" s="103"/>
      <c r="C501" s="103"/>
      <c r="D501" s="103"/>
      <c r="E501" s="103"/>
      <c r="F501" s="103"/>
      <c r="G501" s="103"/>
      <c r="H501" s="103"/>
      <c r="I501" s="103"/>
      <c r="J501" s="103"/>
      <c r="K501" s="103"/>
      <c r="L501" s="103"/>
      <c r="M501" s="103"/>
      <c r="N501" s="103"/>
      <c r="O501" s="103"/>
      <c r="P501" s="103"/>
      <c r="Q501" s="103"/>
      <c r="R501" s="103"/>
      <c r="S501" s="103"/>
      <c r="T501" s="103"/>
      <c r="U501" s="103"/>
      <c r="V501" s="103"/>
      <c r="W501" s="103"/>
      <c r="X501" s="103"/>
      <c r="Y501" s="103"/>
      <c r="Z501" s="103"/>
      <c r="AA501" s="103"/>
      <c r="AB501" s="103"/>
      <c r="BS501" s="64"/>
      <c r="BT501" s="64"/>
      <c r="BU501" s="106"/>
      <c r="BV501" s="106"/>
      <c r="BW501" s="106"/>
      <c r="BX501" s="106"/>
      <c r="BY501" s="106"/>
      <c r="BZ501" s="106"/>
      <c r="CA501" s="106"/>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row>
    <row r="502" spans="2:120" x14ac:dyDescent="0.2">
      <c r="B502" s="103"/>
      <c r="C502" s="103"/>
      <c r="D502" s="103"/>
      <c r="E502" s="103"/>
      <c r="F502" s="103"/>
      <c r="G502" s="103"/>
      <c r="H502" s="103"/>
      <c r="I502" s="103"/>
      <c r="J502" s="103"/>
      <c r="K502" s="103"/>
      <c r="L502" s="103"/>
      <c r="M502" s="103"/>
      <c r="N502" s="103"/>
      <c r="O502" s="103"/>
      <c r="P502" s="103"/>
      <c r="Q502" s="103"/>
      <c r="R502" s="103"/>
      <c r="S502" s="103"/>
      <c r="T502" s="103"/>
      <c r="U502" s="103"/>
      <c r="V502" s="103"/>
      <c r="W502" s="103"/>
      <c r="X502" s="103"/>
      <c r="Y502" s="103"/>
      <c r="Z502" s="103"/>
      <c r="AA502" s="103"/>
      <c r="AB502" s="103"/>
      <c r="BS502" s="64"/>
      <c r="BT502" s="64"/>
      <c r="BU502" s="106"/>
      <c r="BV502" s="106"/>
      <c r="BW502" s="106"/>
      <c r="BX502" s="106"/>
      <c r="BY502" s="106"/>
      <c r="BZ502" s="106"/>
      <c r="CA502" s="106"/>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row>
    <row r="503" spans="2:120" x14ac:dyDescent="0.2">
      <c r="B503" s="103"/>
      <c r="C503" s="103"/>
      <c r="D503" s="103"/>
      <c r="E503" s="103"/>
      <c r="F503" s="103"/>
      <c r="G503" s="103"/>
      <c r="H503" s="103"/>
      <c r="I503" s="103"/>
      <c r="J503" s="103"/>
      <c r="K503" s="103"/>
      <c r="L503" s="103"/>
      <c r="M503" s="103"/>
      <c r="N503" s="103"/>
      <c r="O503" s="103"/>
      <c r="P503" s="103"/>
      <c r="Q503" s="103"/>
      <c r="R503" s="103"/>
      <c r="S503" s="103"/>
      <c r="T503" s="103"/>
      <c r="U503" s="103"/>
      <c r="V503" s="103"/>
      <c r="W503" s="103"/>
      <c r="X503" s="103"/>
      <c r="Y503" s="103"/>
      <c r="Z503" s="103"/>
      <c r="AA503" s="103"/>
      <c r="AB503" s="103"/>
      <c r="BS503" s="64"/>
      <c r="BT503" s="64"/>
      <c r="BU503" s="106"/>
      <c r="BV503" s="106"/>
      <c r="BW503" s="106"/>
      <c r="BX503" s="106"/>
      <c r="BY503" s="106"/>
      <c r="BZ503" s="106"/>
      <c r="CA503" s="106"/>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row>
    <row r="504" spans="2:120" x14ac:dyDescent="0.2">
      <c r="B504" s="103"/>
      <c r="C504" s="103"/>
      <c r="D504" s="103"/>
      <c r="E504" s="103"/>
      <c r="F504" s="103"/>
      <c r="G504" s="103"/>
      <c r="H504" s="103"/>
      <c r="I504" s="103"/>
      <c r="J504" s="103"/>
      <c r="K504" s="103"/>
      <c r="L504" s="103"/>
      <c r="M504" s="103"/>
      <c r="N504" s="103"/>
      <c r="O504" s="103"/>
      <c r="P504" s="103"/>
      <c r="Q504" s="103"/>
      <c r="R504" s="103"/>
      <c r="S504" s="103"/>
      <c r="T504" s="103"/>
      <c r="U504" s="103"/>
      <c r="V504" s="103"/>
      <c r="W504" s="103"/>
      <c r="X504" s="103"/>
      <c r="Y504" s="103"/>
      <c r="Z504" s="103"/>
      <c r="AA504" s="103"/>
      <c r="AB504" s="103"/>
      <c r="BS504" s="64"/>
      <c r="BT504" s="64"/>
      <c r="BU504" s="106"/>
      <c r="BV504" s="106"/>
      <c r="BW504" s="106"/>
      <c r="BX504" s="106"/>
      <c r="BY504" s="106"/>
      <c r="BZ504" s="106"/>
      <c r="CA504" s="106"/>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row>
    <row r="505" spans="2:120" x14ac:dyDescent="0.2">
      <c r="B505" s="103"/>
      <c r="C505" s="103"/>
      <c r="D505" s="103"/>
      <c r="E505" s="103"/>
      <c r="F505" s="103"/>
      <c r="G505" s="103"/>
      <c r="H505" s="103"/>
      <c r="I505" s="103"/>
      <c r="J505" s="103"/>
      <c r="K505" s="103"/>
      <c r="L505" s="103"/>
      <c r="M505" s="103"/>
      <c r="N505" s="103"/>
      <c r="O505" s="103"/>
      <c r="P505" s="103"/>
      <c r="Q505" s="103"/>
      <c r="R505" s="103"/>
      <c r="S505" s="103"/>
      <c r="T505" s="103"/>
      <c r="U505" s="103"/>
      <c r="V505" s="103"/>
      <c r="W505" s="103"/>
      <c r="X505" s="103"/>
      <c r="Y505" s="103"/>
      <c r="Z505" s="103"/>
      <c r="AA505" s="103"/>
      <c r="AB505" s="103"/>
      <c r="BS505" s="64"/>
      <c r="BT505" s="64"/>
      <c r="BU505" s="106"/>
      <c r="BV505" s="106"/>
      <c r="BW505" s="106"/>
      <c r="BX505" s="106"/>
      <c r="BY505" s="106"/>
      <c r="BZ505" s="106"/>
      <c r="CA505" s="106"/>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row>
    <row r="506" spans="2:120" x14ac:dyDescent="0.2">
      <c r="B506" s="103"/>
      <c r="C506" s="103"/>
      <c r="D506" s="103"/>
      <c r="E506" s="103"/>
      <c r="F506" s="103"/>
      <c r="G506" s="103"/>
      <c r="H506" s="103"/>
      <c r="I506" s="103"/>
      <c r="J506" s="103"/>
      <c r="K506" s="103"/>
      <c r="L506" s="103"/>
      <c r="M506" s="103"/>
      <c r="N506" s="103"/>
      <c r="O506" s="103"/>
      <c r="P506" s="103"/>
      <c r="Q506" s="103"/>
      <c r="R506" s="103"/>
      <c r="S506" s="103"/>
      <c r="T506" s="103"/>
      <c r="U506" s="103"/>
      <c r="V506" s="103"/>
      <c r="W506" s="103"/>
      <c r="X506" s="103"/>
      <c r="Y506" s="103"/>
      <c r="Z506" s="103"/>
      <c r="AA506" s="103"/>
      <c r="AB506" s="103"/>
      <c r="BS506" s="64"/>
      <c r="BT506" s="64"/>
      <c r="BU506" s="106"/>
      <c r="BV506" s="106"/>
      <c r="BW506" s="106"/>
      <c r="BX506" s="106"/>
      <c r="BY506" s="106"/>
      <c r="BZ506" s="106"/>
      <c r="CA506" s="106"/>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row>
    <row r="507" spans="2:120" x14ac:dyDescent="0.2">
      <c r="B507" s="103"/>
      <c r="C507" s="103"/>
      <c r="D507" s="103"/>
      <c r="E507" s="103"/>
      <c r="F507" s="103"/>
      <c r="G507" s="103"/>
      <c r="H507" s="103"/>
      <c r="I507" s="103"/>
      <c r="J507" s="103"/>
      <c r="K507" s="103"/>
      <c r="L507" s="103"/>
      <c r="M507" s="103"/>
      <c r="N507" s="103"/>
      <c r="O507" s="103"/>
      <c r="P507" s="103"/>
      <c r="Q507" s="103"/>
      <c r="R507" s="103"/>
      <c r="S507" s="103"/>
      <c r="T507" s="103"/>
      <c r="U507" s="103"/>
      <c r="V507" s="103"/>
      <c r="W507" s="103"/>
      <c r="X507" s="103"/>
      <c r="Y507" s="103"/>
      <c r="Z507" s="103"/>
      <c r="AA507" s="103"/>
      <c r="AB507" s="103"/>
      <c r="BS507" s="64"/>
      <c r="BT507" s="64"/>
      <c r="BU507" s="106"/>
      <c r="BV507" s="106"/>
      <c r="BW507" s="106"/>
      <c r="BX507" s="106"/>
      <c r="BY507" s="106"/>
      <c r="BZ507" s="106"/>
      <c r="CA507" s="106"/>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row>
    <row r="508" spans="2:120" x14ac:dyDescent="0.2">
      <c r="B508" s="103"/>
      <c r="C508" s="103"/>
      <c r="D508" s="103"/>
      <c r="E508" s="103"/>
      <c r="F508" s="103"/>
      <c r="G508" s="103"/>
      <c r="H508" s="103"/>
      <c r="I508" s="103"/>
      <c r="J508" s="103"/>
      <c r="K508" s="103"/>
      <c r="L508" s="103"/>
      <c r="M508" s="103"/>
      <c r="N508" s="103"/>
      <c r="O508" s="103"/>
      <c r="P508" s="103"/>
      <c r="Q508" s="103"/>
      <c r="R508" s="103"/>
      <c r="S508" s="103"/>
      <c r="T508" s="103"/>
      <c r="U508" s="103"/>
      <c r="V508" s="103"/>
      <c r="W508" s="103"/>
      <c r="X508" s="103"/>
      <c r="Y508" s="103"/>
      <c r="Z508" s="103"/>
      <c r="AA508" s="103"/>
      <c r="AB508" s="103"/>
      <c r="BS508" s="64"/>
      <c r="BT508" s="64"/>
      <c r="BU508" s="106"/>
      <c r="BV508" s="106"/>
      <c r="BW508" s="106"/>
      <c r="BX508" s="106"/>
      <c r="BY508" s="106"/>
      <c r="BZ508" s="106"/>
      <c r="CA508" s="106"/>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row>
    <row r="509" spans="2:120" x14ac:dyDescent="0.2">
      <c r="B509" s="103"/>
      <c r="C509" s="103"/>
      <c r="D509" s="103"/>
      <c r="E509" s="103"/>
      <c r="F509" s="103"/>
      <c r="G509" s="103"/>
      <c r="H509" s="103"/>
      <c r="I509" s="103"/>
      <c r="J509" s="103"/>
      <c r="K509" s="103"/>
      <c r="L509" s="103"/>
      <c r="M509" s="103"/>
      <c r="N509" s="103"/>
      <c r="O509" s="103"/>
      <c r="P509" s="103"/>
      <c r="Q509" s="103"/>
      <c r="R509" s="103"/>
      <c r="S509" s="103"/>
      <c r="T509" s="103"/>
      <c r="U509" s="103"/>
      <c r="V509" s="103"/>
      <c r="W509" s="103"/>
      <c r="X509" s="103"/>
      <c r="Y509" s="103"/>
      <c r="Z509" s="103"/>
      <c r="AA509" s="103"/>
      <c r="AB509" s="103"/>
      <c r="BS509" s="64"/>
      <c r="BT509" s="64"/>
      <c r="BU509" s="106"/>
      <c r="BV509" s="106"/>
      <c r="BW509" s="106"/>
      <c r="BX509" s="106"/>
      <c r="BY509" s="106"/>
      <c r="BZ509" s="106"/>
      <c r="CA509" s="106"/>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row>
    <row r="510" spans="2:120" x14ac:dyDescent="0.2">
      <c r="B510" s="103"/>
      <c r="C510" s="103"/>
      <c r="D510" s="103"/>
      <c r="E510" s="103"/>
      <c r="F510" s="103"/>
      <c r="G510" s="103"/>
      <c r="H510" s="103"/>
      <c r="I510" s="103"/>
      <c r="J510" s="103"/>
      <c r="K510" s="103"/>
      <c r="L510" s="103"/>
      <c r="M510" s="103"/>
      <c r="N510" s="103"/>
      <c r="O510" s="103"/>
      <c r="P510" s="103"/>
      <c r="Q510" s="103"/>
      <c r="R510" s="103"/>
      <c r="S510" s="103"/>
      <c r="T510" s="103"/>
      <c r="U510" s="103"/>
      <c r="V510" s="103"/>
      <c r="W510" s="103"/>
      <c r="X510" s="103"/>
      <c r="Y510" s="103"/>
      <c r="Z510" s="103"/>
      <c r="AA510" s="103"/>
      <c r="AB510" s="103"/>
      <c r="BS510" s="64"/>
      <c r="BT510" s="64"/>
      <c r="BU510" s="106"/>
      <c r="BV510" s="106"/>
      <c r="BW510" s="106"/>
      <c r="BX510" s="106"/>
      <c r="BY510" s="106"/>
      <c r="BZ510" s="106"/>
      <c r="CA510" s="106"/>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row>
    <row r="511" spans="2:120" x14ac:dyDescent="0.2">
      <c r="B511" s="103"/>
      <c r="C511" s="103"/>
      <c r="D511" s="103"/>
      <c r="E511" s="103"/>
      <c r="F511" s="103"/>
      <c r="G511" s="103"/>
      <c r="H511" s="103"/>
      <c r="I511" s="103"/>
      <c r="J511" s="103"/>
      <c r="K511" s="103"/>
      <c r="L511" s="103"/>
      <c r="M511" s="103"/>
      <c r="N511" s="103"/>
      <c r="O511" s="103"/>
      <c r="P511" s="103"/>
      <c r="Q511" s="103"/>
      <c r="R511" s="103"/>
      <c r="S511" s="103"/>
      <c r="T511" s="103"/>
      <c r="U511" s="103"/>
      <c r="V511" s="103"/>
      <c r="W511" s="103"/>
      <c r="X511" s="103"/>
      <c r="Y511" s="103"/>
      <c r="Z511" s="103"/>
      <c r="AA511" s="103"/>
      <c r="AB511" s="103"/>
      <c r="BS511" s="64"/>
      <c r="BT511" s="64"/>
      <c r="BU511" s="106"/>
      <c r="BV511" s="106"/>
      <c r="BW511" s="106"/>
      <c r="BX511" s="106"/>
      <c r="BY511" s="106"/>
      <c r="BZ511" s="106"/>
      <c r="CA511" s="106"/>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row>
    <row r="512" spans="2:120" x14ac:dyDescent="0.2">
      <c r="B512" s="103"/>
      <c r="C512" s="103"/>
      <c r="D512" s="103"/>
      <c r="E512" s="103"/>
      <c r="F512" s="103"/>
      <c r="G512" s="103"/>
      <c r="H512" s="103"/>
      <c r="I512" s="103"/>
      <c r="J512" s="103"/>
      <c r="K512" s="103"/>
      <c r="L512" s="103"/>
      <c r="M512" s="103"/>
      <c r="N512" s="103"/>
      <c r="O512" s="103"/>
      <c r="P512" s="103"/>
      <c r="Q512" s="103"/>
      <c r="R512" s="103"/>
      <c r="S512" s="103"/>
      <c r="T512" s="103"/>
      <c r="U512" s="103"/>
      <c r="V512" s="103"/>
      <c r="W512" s="103"/>
      <c r="X512" s="103"/>
      <c r="Y512" s="103"/>
      <c r="Z512" s="103"/>
      <c r="AA512" s="103"/>
      <c r="AB512" s="103"/>
      <c r="BS512" s="64"/>
      <c r="BT512" s="64"/>
      <c r="BU512" s="106"/>
      <c r="BV512" s="106"/>
      <c r="BW512" s="106"/>
      <c r="BX512" s="106"/>
      <c r="BY512" s="106"/>
      <c r="BZ512" s="106"/>
      <c r="CA512" s="106"/>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row>
    <row r="513" spans="2:120" x14ac:dyDescent="0.2">
      <c r="B513" s="103"/>
      <c r="C513" s="103"/>
      <c r="D513" s="103"/>
      <c r="E513" s="103"/>
      <c r="F513" s="103"/>
      <c r="G513" s="103"/>
      <c r="H513" s="103"/>
      <c r="I513" s="103"/>
      <c r="J513" s="103"/>
      <c r="K513" s="103"/>
      <c r="L513" s="103"/>
      <c r="M513" s="103"/>
      <c r="N513" s="103"/>
      <c r="O513" s="103"/>
      <c r="P513" s="103"/>
      <c r="Q513" s="103"/>
      <c r="R513" s="103"/>
      <c r="S513" s="103"/>
      <c r="T513" s="103"/>
      <c r="U513" s="103"/>
      <c r="V513" s="103"/>
      <c r="W513" s="103"/>
      <c r="X513" s="103"/>
      <c r="Y513" s="103"/>
      <c r="Z513" s="103"/>
      <c r="AA513" s="103"/>
      <c r="AB513" s="103"/>
      <c r="BS513" s="64"/>
      <c r="BT513" s="64"/>
      <c r="BU513" s="106"/>
      <c r="BV513" s="106"/>
      <c r="BW513" s="106"/>
      <c r="BX513" s="106"/>
      <c r="BY513" s="106"/>
      <c r="BZ513" s="106"/>
      <c r="CA513" s="106"/>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row>
    <row r="514" spans="2:120" x14ac:dyDescent="0.2">
      <c r="B514" s="103"/>
      <c r="C514" s="103"/>
      <c r="D514" s="103"/>
      <c r="E514" s="103"/>
      <c r="F514" s="103"/>
      <c r="G514" s="103"/>
      <c r="H514" s="103"/>
      <c r="I514" s="103"/>
      <c r="J514" s="103"/>
      <c r="K514" s="103"/>
      <c r="L514" s="103"/>
      <c r="M514" s="103"/>
      <c r="N514" s="103"/>
      <c r="O514" s="103"/>
      <c r="P514" s="103"/>
      <c r="Q514" s="103"/>
      <c r="R514" s="103"/>
      <c r="S514" s="103"/>
      <c r="T514" s="103"/>
      <c r="U514" s="103"/>
      <c r="V514" s="103"/>
      <c r="W514" s="103"/>
      <c r="X514" s="103"/>
      <c r="Y514" s="103"/>
      <c r="Z514" s="103"/>
      <c r="AA514" s="103"/>
      <c r="AB514" s="103"/>
      <c r="BS514" s="64"/>
      <c r="BT514" s="64"/>
      <c r="BU514" s="106"/>
      <c r="BV514" s="106"/>
      <c r="BW514" s="106"/>
      <c r="BX514" s="106"/>
      <c r="BY514" s="106"/>
      <c r="BZ514" s="106"/>
      <c r="CA514" s="106"/>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row>
    <row r="515" spans="2:120" x14ac:dyDescent="0.2">
      <c r="B515" s="103"/>
      <c r="C515" s="103"/>
      <c r="D515" s="103"/>
      <c r="E515" s="103"/>
      <c r="F515" s="103"/>
      <c r="G515" s="103"/>
      <c r="H515" s="103"/>
      <c r="I515" s="103"/>
      <c r="J515" s="103"/>
      <c r="K515" s="103"/>
      <c r="L515" s="103"/>
      <c r="M515" s="103"/>
      <c r="N515" s="103"/>
      <c r="O515" s="103"/>
      <c r="P515" s="103"/>
      <c r="Q515" s="103"/>
      <c r="R515" s="103"/>
      <c r="S515" s="103"/>
      <c r="T515" s="103"/>
      <c r="U515" s="103"/>
      <c r="V515" s="103"/>
      <c r="W515" s="103"/>
      <c r="X515" s="103"/>
      <c r="Y515" s="103"/>
      <c r="Z515" s="103"/>
      <c r="AA515" s="103"/>
      <c r="AB515" s="103"/>
      <c r="BS515" s="64"/>
      <c r="BT515" s="64"/>
      <c r="BU515" s="106"/>
      <c r="BV515" s="106"/>
      <c r="BW515" s="106"/>
      <c r="BX515" s="106"/>
      <c r="BY515" s="106"/>
      <c r="BZ515" s="106"/>
      <c r="CA515" s="106"/>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row>
    <row r="516" spans="2:120" x14ac:dyDescent="0.2">
      <c r="B516" s="103"/>
      <c r="C516" s="103"/>
      <c r="D516" s="103"/>
      <c r="E516" s="103"/>
      <c r="F516" s="103"/>
      <c r="G516" s="103"/>
      <c r="H516" s="103"/>
      <c r="I516" s="103"/>
      <c r="J516" s="103"/>
      <c r="K516" s="103"/>
      <c r="L516" s="103"/>
      <c r="M516" s="103"/>
      <c r="N516" s="103"/>
      <c r="O516" s="103"/>
      <c r="P516" s="103"/>
      <c r="Q516" s="103"/>
      <c r="R516" s="103"/>
      <c r="S516" s="103"/>
      <c r="T516" s="103"/>
      <c r="U516" s="103"/>
      <c r="V516" s="103"/>
      <c r="W516" s="103"/>
      <c r="X516" s="103"/>
      <c r="Y516" s="103"/>
      <c r="Z516" s="103"/>
      <c r="AA516" s="103"/>
      <c r="AB516" s="103"/>
      <c r="BS516" s="64"/>
      <c r="BT516" s="64"/>
      <c r="BU516" s="106"/>
      <c r="BV516" s="106"/>
      <c r="BW516" s="106"/>
      <c r="BX516" s="106"/>
      <c r="BY516" s="106"/>
      <c r="BZ516" s="106"/>
      <c r="CA516" s="106"/>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row>
    <row r="517" spans="2:120" x14ac:dyDescent="0.2">
      <c r="B517" s="103"/>
      <c r="C517" s="103"/>
      <c r="D517" s="103"/>
      <c r="E517" s="103"/>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BS517" s="64"/>
      <c r="BT517" s="64"/>
      <c r="BU517" s="106"/>
      <c r="BV517" s="106"/>
      <c r="BW517" s="106"/>
      <c r="BX517" s="106"/>
      <c r="BY517" s="106"/>
      <c r="BZ517" s="106"/>
      <c r="CA517" s="106"/>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row>
    <row r="518" spans="2:120" x14ac:dyDescent="0.2">
      <c r="B518" s="103"/>
      <c r="C518" s="103"/>
      <c r="D518" s="103"/>
      <c r="E518" s="103"/>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BS518" s="64"/>
      <c r="BT518" s="64"/>
      <c r="BU518" s="106"/>
      <c r="BV518" s="106"/>
      <c r="BW518" s="106"/>
      <c r="BX518" s="106"/>
      <c r="BY518" s="106"/>
      <c r="BZ518" s="106"/>
      <c r="CA518" s="106"/>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row>
  </sheetData>
  <sheetProtection algorithmName="SHA-512" hashValue="6sM/QssOPUAfZOPiTN00BQOZ2tqvMuN5zJItDXuDZDLTCITiprln0COKWnT3kns3hxt7bgm+BSXlyuk9F/qZrQ==" saltValue="GKlCFXSjSDIoDA4+4070aw==" spinCount="100000" sheet="1" objects="1" scenarios="1"/>
  <mergeCells count="196">
    <mergeCell ref="B51:I51"/>
    <mergeCell ref="J51:L51"/>
    <mergeCell ref="N51:N54"/>
    <mergeCell ref="O51:W51"/>
    <mergeCell ref="X51:Z51"/>
    <mergeCell ref="AA51:AB55"/>
    <mergeCell ref="B52:I52"/>
    <mergeCell ref="J52:L52"/>
    <mergeCell ref="O52:U52"/>
    <mergeCell ref="V52:W52"/>
    <mergeCell ref="B54:I54"/>
    <mergeCell ref="J54:L54"/>
    <mergeCell ref="O54:U54"/>
    <mergeCell ref="V54:W54"/>
    <mergeCell ref="X54:Z54"/>
    <mergeCell ref="X52:Z52"/>
    <mergeCell ref="B53:I53"/>
    <mergeCell ref="J53:L53"/>
    <mergeCell ref="O53:U53"/>
    <mergeCell ref="V53:W53"/>
    <mergeCell ref="X53:Z53"/>
    <mergeCell ref="B49:I49"/>
    <mergeCell ref="J49:L49"/>
    <mergeCell ref="O49:W49"/>
    <mergeCell ref="X49:Z49"/>
    <mergeCell ref="B50:I50"/>
    <mergeCell ref="J50:L50"/>
    <mergeCell ref="O50:W50"/>
    <mergeCell ref="X50:Z50"/>
    <mergeCell ref="B48:I48"/>
    <mergeCell ref="J48:L48"/>
    <mergeCell ref="O48:W48"/>
    <mergeCell ref="X48:Z48"/>
    <mergeCell ref="AH48:AV48"/>
    <mergeCell ref="BS48:BT48"/>
    <mergeCell ref="B47:I47"/>
    <mergeCell ref="J47:L47"/>
    <mergeCell ref="O47:W47"/>
    <mergeCell ref="X47:Z47"/>
    <mergeCell ref="AH47:AV47"/>
    <mergeCell ref="BS47:BT47"/>
    <mergeCell ref="B46:I46"/>
    <mergeCell ref="J46:L46"/>
    <mergeCell ref="O46:W46"/>
    <mergeCell ref="X46:Z46"/>
    <mergeCell ref="AH46:AV46"/>
    <mergeCell ref="BS46:BT46"/>
    <mergeCell ref="BS44:BT44"/>
    <mergeCell ref="B45:I45"/>
    <mergeCell ref="J44:L44"/>
    <mergeCell ref="O45:W45"/>
    <mergeCell ref="X45:Z45"/>
    <mergeCell ref="AH45:AV45"/>
    <mergeCell ref="BS45:BT45"/>
    <mergeCell ref="B43:I43"/>
    <mergeCell ref="J43:L43"/>
    <mergeCell ref="N43:AB43"/>
    <mergeCell ref="AH43:AV43"/>
    <mergeCell ref="BS43:BT43"/>
    <mergeCell ref="B44:I44"/>
    <mergeCell ref="O44:W44"/>
    <mergeCell ref="X44:Z44"/>
    <mergeCell ref="AH44:AV44"/>
    <mergeCell ref="J45:L45"/>
    <mergeCell ref="O42:W42"/>
    <mergeCell ref="X42:Z42"/>
    <mergeCell ref="AH42:AV42"/>
    <mergeCell ref="BS42:BT42"/>
    <mergeCell ref="AH40:AV40"/>
    <mergeCell ref="BS40:BT40"/>
    <mergeCell ref="B41:I41"/>
    <mergeCell ref="J42:L42"/>
    <mergeCell ref="O41:W41"/>
    <mergeCell ref="X41:Z41"/>
    <mergeCell ref="AH41:AV41"/>
    <mergeCell ref="BS41:BT41"/>
    <mergeCell ref="B42:D42"/>
    <mergeCell ref="E42:I42"/>
    <mergeCell ref="J41:L41"/>
    <mergeCell ref="B39:F39"/>
    <mergeCell ref="G39:I39"/>
    <mergeCell ref="J39:L39"/>
    <mergeCell ref="O39:W39"/>
    <mergeCell ref="X39:Z39"/>
    <mergeCell ref="B40:I40"/>
    <mergeCell ref="J40:L40"/>
    <mergeCell ref="O40:W40"/>
    <mergeCell ref="X40:Z40"/>
    <mergeCell ref="B37:I37"/>
    <mergeCell ref="J37:L37"/>
    <mergeCell ref="X37:Z37"/>
    <mergeCell ref="B38:I38"/>
    <mergeCell ref="J38:L38"/>
    <mergeCell ref="O38:W38"/>
    <mergeCell ref="X38:Z38"/>
    <mergeCell ref="B35:I35"/>
    <mergeCell ref="J35:L35"/>
    <mergeCell ref="O35:W35"/>
    <mergeCell ref="X35:Z35"/>
    <mergeCell ref="B36:I36"/>
    <mergeCell ref="J36:L36"/>
    <mergeCell ref="N36:AB36"/>
    <mergeCell ref="B33:I33"/>
    <mergeCell ref="J33:L33"/>
    <mergeCell ref="O33:W33"/>
    <mergeCell ref="X33:Z33"/>
    <mergeCell ref="B34:I34"/>
    <mergeCell ref="J34:L34"/>
    <mergeCell ref="O34:W34"/>
    <mergeCell ref="X34:Z34"/>
    <mergeCell ref="B31:I31"/>
    <mergeCell ref="J31:L31"/>
    <mergeCell ref="N31:AB31"/>
    <mergeCell ref="B32:I32"/>
    <mergeCell ref="J32:L32"/>
    <mergeCell ref="O32:W32"/>
    <mergeCell ref="X32:Z32"/>
    <mergeCell ref="B29:I29"/>
    <mergeCell ref="J29:L29"/>
    <mergeCell ref="O29:W29"/>
    <mergeCell ref="X29:Z29"/>
    <mergeCell ref="B30:I30"/>
    <mergeCell ref="J30:L30"/>
    <mergeCell ref="B27:I27"/>
    <mergeCell ref="J28:L28"/>
    <mergeCell ref="O27:W27"/>
    <mergeCell ref="X27:Z27"/>
    <mergeCell ref="O28:W28"/>
    <mergeCell ref="X28:Z28"/>
    <mergeCell ref="B28:I28"/>
    <mergeCell ref="J27:L27"/>
    <mergeCell ref="B24:I24"/>
    <mergeCell ref="J24:L24"/>
    <mergeCell ref="B25:I25"/>
    <mergeCell ref="J25:L25"/>
    <mergeCell ref="N25:AB25"/>
    <mergeCell ref="B26:I26"/>
    <mergeCell ref="J26:L26"/>
    <mergeCell ref="O26:W26"/>
    <mergeCell ref="X26:Z26"/>
    <mergeCell ref="B22:I22"/>
    <mergeCell ref="J22:L22"/>
    <mergeCell ref="O22:W22"/>
    <mergeCell ref="X22:Z22"/>
    <mergeCell ref="B23:I23"/>
    <mergeCell ref="J23:L23"/>
    <mergeCell ref="O23:W23"/>
    <mergeCell ref="X23:Z23"/>
    <mergeCell ref="B20:G20"/>
    <mergeCell ref="H20:I20"/>
    <mergeCell ref="J20:L20"/>
    <mergeCell ref="O20:W20"/>
    <mergeCell ref="X20:Z20"/>
    <mergeCell ref="J21:L21"/>
    <mergeCell ref="O21:W21"/>
    <mergeCell ref="X21:Z21"/>
    <mergeCell ref="F21:I21"/>
    <mergeCell ref="B21:E21"/>
    <mergeCell ref="B18:I18"/>
    <mergeCell ref="J18:L18"/>
    <mergeCell ref="O18:W18"/>
    <mergeCell ref="X18:Z18"/>
    <mergeCell ref="B19:I19"/>
    <mergeCell ref="J19:L19"/>
    <mergeCell ref="O19:W19"/>
    <mergeCell ref="X19:Z19"/>
    <mergeCell ref="D15:K15"/>
    <mergeCell ref="N15:Q15"/>
    <mergeCell ref="U15:AA15"/>
    <mergeCell ref="B16:AA16"/>
    <mergeCell ref="B17:L17"/>
    <mergeCell ref="N17:AB17"/>
    <mergeCell ref="B11:C11"/>
    <mergeCell ref="D11:H11"/>
    <mergeCell ref="I11:L11"/>
    <mergeCell ref="M11:AA11"/>
    <mergeCell ref="B13:J13"/>
    <mergeCell ref="K13:AB13"/>
    <mergeCell ref="B7:H7"/>
    <mergeCell ref="J7:R7"/>
    <mergeCell ref="S7:Y7"/>
    <mergeCell ref="Z7:AA7"/>
    <mergeCell ref="J8:AA8"/>
    <mergeCell ref="B9:C9"/>
    <mergeCell ref="D9:H9"/>
    <mergeCell ref="J9:L9"/>
    <mergeCell ref="M9:AA9"/>
    <mergeCell ref="D1:T2"/>
    <mergeCell ref="U1:Y3"/>
    <mergeCell ref="D3:T3"/>
    <mergeCell ref="B5:C5"/>
    <mergeCell ref="D5:N5"/>
    <mergeCell ref="O5:P5"/>
    <mergeCell ref="Q5:T5"/>
    <mergeCell ref="U5:W5"/>
    <mergeCell ref="X5:AA5"/>
  </mergeCells>
  <dataValidations disablePrompts="1" count="8">
    <dataValidation type="list" allowBlank="1" showInputMessage="1" showErrorMessage="1" sqref="M12:N12 JI12:JJ12 TE12:TF12 ADA12:ADB12 AMW12:AMX12 AWS12:AWT12 BGO12:BGP12 BQK12:BQL12 CAG12:CAH12 CKC12:CKD12 CTY12:CTZ12 DDU12:DDV12 DNQ12:DNR12 DXM12:DXN12 EHI12:EHJ12 ERE12:ERF12 FBA12:FBB12 FKW12:FKX12 FUS12:FUT12 GEO12:GEP12 GOK12:GOL12 GYG12:GYH12 HIC12:HID12 HRY12:HRZ12 IBU12:IBV12 ILQ12:ILR12 IVM12:IVN12 JFI12:JFJ12 JPE12:JPF12 JZA12:JZB12 KIW12:KIX12 KSS12:KST12 LCO12:LCP12 LMK12:LML12 LWG12:LWH12 MGC12:MGD12 MPY12:MPZ12 MZU12:MZV12 NJQ12:NJR12 NTM12:NTN12 ODI12:ODJ12 ONE12:ONF12 OXA12:OXB12 PGW12:PGX12 PQS12:PQT12 QAO12:QAP12 QKK12:QKL12 QUG12:QUH12 REC12:RED12 RNY12:RNZ12 RXU12:RXV12 SHQ12:SHR12 SRM12:SRN12 TBI12:TBJ12 TLE12:TLF12 TVA12:TVB12 UEW12:UEX12 UOS12:UOT12 UYO12:UYP12 VIK12:VIL12 VSG12:VSH12 WCC12:WCD12 WLY12:WLZ12 WVU12:WVV12 M65548:N65548 JI65548:JJ65548 TE65548:TF65548 ADA65548:ADB65548 AMW65548:AMX65548 AWS65548:AWT65548 BGO65548:BGP65548 BQK65548:BQL65548 CAG65548:CAH65548 CKC65548:CKD65548 CTY65548:CTZ65548 DDU65548:DDV65548 DNQ65548:DNR65548 DXM65548:DXN65548 EHI65548:EHJ65548 ERE65548:ERF65548 FBA65548:FBB65548 FKW65548:FKX65548 FUS65548:FUT65548 GEO65548:GEP65548 GOK65548:GOL65548 GYG65548:GYH65548 HIC65548:HID65548 HRY65548:HRZ65548 IBU65548:IBV65548 ILQ65548:ILR65548 IVM65548:IVN65548 JFI65548:JFJ65548 JPE65548:JPF65548 JZA65548:JZB65548 KIW65548:KIX65548 KSS65548:KST65548 LCO65548:LCP65548 LMK65548:LML65548 LWG65548:LWH65548 MGC65548:MGD65548 MPY65548:MPZ65548 MZU65548:MZV65548 NJQ65548:NJR65548 NTM65548:NTN65548 ODI65548:ODJ65548 ONE65548:ONF65548 OXA65548:OXB65548 PGW65548:PGX65548 PQS65548:PQT65548 QAO65548:QAP65548 QKK65548:QKL65548 QUG65548:QUH65548 REC65548:RED65548 RNY65548:RNZ65548 RXU65548:RXV65548 SHQ65548:SHR65548 SRM65548:SRN65548 TBI65548:TBJ65548 TLE65548:TLF65548 TVA65548:TVB65548 UEW65548:UEX65548 UOS65548:UOT65548 UYO65548:UYP65548 VIK65548:VIL65548 VSG65548:VSH65548 WCC65548:WCD65548 WLY65548:WLZ65548 WVU65548:WVV65548 M131084:N131084 JI131084:JJ131084 TE131084:TF131084 ADA131084:ADB131084 AMW131084:AMX131084 AWS131084:AWT131084 BGO131084:BGP131084 BQK131084:BQL131084 CAG131084:CAH131084 CKC131084:CKD131084 CTY131084:CTZ131084 DDU131084:DDV131084 DNQ131084:DNR131084 DXM131084:DXN131084 EHI131084:EHJ131084 ERE131084:ERF131084 FBA131084:FBB131084 FKW131084:FKX131084 FUS131084:FUT131084 GEO131084:GEP131084 GOK131084:GOL131084 GYG131084:GYH131084 HIC131084:HID131084 HRY131084:HRZ131084 IBU131084:IBV131084 ILQ131084:ILR131084 IVM131084:IVN131084 JFI131084:JFJ131084 JPE131084:JPF131084 JZA131084:JZB131084 KIW131084:KIX131084 KSS131084:KST131084 LCO131084:LCP131084 LMK131084:LML131084 LWG131084:LWH131084 MGC131084:MGD131084 MPY131084:MPZ131084 MZU131084:MZV131084 NJQ131084:NJR131084 NTM131084:NTN131084 ODI131084:ODJ131084 ONE131084:ONF131084 OXA131084:OXB131084 PGW131084:PGX131084 PQS131084:PQT131084 QAO131084:QAP131084 QKK131084:QKL131084 QUG131084:QUH131084 REC131084:RED131084 RNY131084:RNZ131084 RXU131084:RXV131084 SHQ131084:SHR131084 SRM131084:SRN131084 TBI131084:TBJ131084 TLE131084:TLF131084 TVA131084:TVB131084 UEW131084:UEX131084 UOS131084:UOT131084 UYO131084:UYP131084 VIK131084:VIL131084 VSG131084:VSH131084 WCC131084:WCD131084 WLY131084:WLZ131084 WVU131084:WVV131084 M196620:N196620 JI196620:JJ196620 TE196620:TF196620 ADA196620:ADB196620 AMW196620:AMX196620 AWS196620:AWT196620 BGO196620:BGP196620 BQK196620:BQL196620 CAG196620:CAH196620 CKC196620:CKD196620 CTY196620:CTZ196620 DDU196620:DDV196620 DNQ196620:DNR196620 DXM196620:DXN196620 EHI196620:EHJ196620 ERE196620:ERF196620 FBA196620:FBB196620 FKW196620:FKX196620 FUS196620:FUT196620 GEO196620:GEP196620 GOK196620:GOL196620 GYG196620:GYH196620 HIC196620:HID196620 HRY196620:HRZ196620 IBU196620:IBV196620 ILQ196620:ILR196620 IVM196620:IVN196620 JFI196620:JFJ196620 JPE196620:JPF196620 JZA196620:JZB196620 KIW196620:KIX196620 KSS196620:KST196620 LCO196620:LCP196620 LMK196620:LML196620 LWG196620:LWH196620 MGC196620:MGD196620 MPY196620:MPZ196620 MZU196620:MZV196620 NJQ196620:NJR196620 NTM196620:NTN196620 ODI196620:ODJ196620 ONE196620:ONF196620 OXA196620:OXB196620 PGW196620:PGX196620 PQS196620:PQT196620 QAO196620:QAP196620 QKK196620:QKL196620 QUG196620:QUH196620 REC196620:RED196620 RNY196620:RNZ196620 RXU196620:RXV196620 SHQ196620:SHR196620 SRM196620:SRN196620 TBI196620:TBJ196620 TLE196620:TLF196620 TVA196620:TVB196620 UEW196620:UEX196620 UOS196620:UOT196620 UYO196620:UYP196620 VIK196620:VIL196620 VSG196620:VSH196620 WCC196620:WCD196620 WLY196620:WLZ196620 WVU196620:WVV196620 M262156:N262156 JI262156:JJ262156 TE262156:TF262156 ADA262156:ADB262156 AMW262156:AMX262156 AWS262156:AWT262156 BGO262156:BGP262156 BQK262156:BQL262156 CAG262156:CAH262156 CKC262156:CKD262156 CTY262156:CTZ262156 DDU262156:DDV262156 DNQ262156:DNR262156 DXM262156:DXN262156 EHI262156:EHJ262156 ERE262156:ERF262156 FBA262156:FBB262156 FKW262156:FKX262156 FUS262156:FUT262156 GEO262156:GEP262156 GOK262156:GOL262156 GYG262156:GYH262156 HIC262156:HID262156 HRY262156:HRZ262156 IBU262156:IBV262156 ILQ262156:ILR262156 IVM262156:IVN262156 JFI262156:JFJ262156 JPE262156:JPF262156 JZA262156:JZB262156 KIW262156:KIX262156 KSS262156:KST262156 LCO262156:LCP262156 LMK262156:LML262156 LWG262156:LWH262156 MGC262156:MGD262156 MPY262156:MPZ262156 MZU262156:MZV262156 NJQ262156:NJR262156 NTM262156:NTN262156 ODI262156:ODJ262156 ONE262156:ONF262156 OXA262156:OXB262156 PGW262156:PGX262156 PQS262156:PQT262156 QAO262156:QAP262156 QKK262156:QKL262156 QUG262156:QUH262156 REC262156:RED262156 RNY262156:RNZ262156 RXU262156:RXV262156 SHQ262156:SHR262156 SRM262156:SRN262156 TBI262156:TBJ262156 TLE262156:TLF262156 TVA262156:TVB262156 UEW262156:UEX262156 UOS262156:UOT262156 UYO262156:UYP262156 VIK262156:VIL262156 VSG262156:VSH262156 WCC262156:WCD262156 WLY262156:WLZ262156 WVU262156:WVV262156 M327692:N327692 JI327692:JJ327692 TE327692:TF327692 ADA327692:ADB327692 AMW327692:AMX327692 AWS327692:AWT327692 BGO327692:BGP327692 BQK327692:BQL327692 CAG327692:CAH327692 CKC327692:CKD327692 CTY327692:CTZ327692 DDU327692:DDV327692 DNQ327692:DNR327692 DXM327692:DXN327692 EHI327692:EHJ327692 ERE327692:ERF327692 FBA327692:FBB327692 FKW327692:FKX327692 FUS327692:FUT327692 GEO327692:GEP327692 GOK327692:GOL327692 GYG327692:GYH327692 HIC327692:HID327692 HRY327692:HRZ327692 IBU327692:IBV327692 ILQ327692:ILR327692 IVM327692:IVN327692 JFI327692:JFJ327692 JPE327692:JPF327692 JZA327692:JZB327692 KIW327692:KIX327692 KSS327692:KST327692 LCO327692:LCP327692 LMK327692:LML327692 LWG327692:LWH327692 MGC327692:MGD327692 MPY327692:MPZ327692 MZU327692:MZV327692 NJQ327692:NJR327692 NTM327692:NTN327692 ODI327692:ODJ327692 ONE327692:ONF327692 OXA327692:OXB327692 PGW327692:PGX327692 PQS327692:PQT327692 QAO327692:QAP327692 QKK327692:QKL327692 QUG327692:QUH327692 REC327692:RED327692 RNY327692:RNZ327692 RXU327692:RXV327692 SHQ327692:SHR327692 SRM327692:SRN327692 TBI327692:TBJ327692 TLE327692:TLF327692 TVA327692:TVB327692 UEW327692:UEX327692 UOS327692:UOT327692 UYO327692:UYP327692 VIK327692:VIL327692 VSG327692:VSH327692 WCC327692:WCD327692 WLY327692:WLZ327692 WVU327692:WVV327692 M393228:N393228 JI393228:JJ393228 TE393228:TF393228 ADA393228:ADB393228 AMW393228:AMX393228 AWS393228:AWT393228 BGO393228:BGP393228 BQK393228:BQL393228 CAG393228:CAH393228 CKC393228:CKD393228 CTY393228:CTZ393228 DDU393228:DDV393228 DNQ393228:DNR393228 DXM393228:DXN393228 EHI393228:EHJ393228 ERE393228:ERF393228 FBA393228:FBB393228 FKW393228:FKX393228 FUS393228:FUT393228 GEO393228:GEP393228 GOK393228:GOL393228 GYG393228:GYH393228 HIC393228:HID393228 HRY393228:HRZ393228 IBU393228:IBV393228 ILQ393228:ILR393228 IVM393228:IVN393228 JFI393228:JFJ393228 JPE393228:JPF393228 JZA393228:JZB393228 KIW393228:KIX393228 KSS393228:KST393228 LCO393228:LCP393228 LMK393228:LML393228 LWG393228:LWH393228 MGC393228:MGD393228 MPY393228:MPZ393228 MZU393228:MZV393228 NJQ393228:NJR393228 NTM393228:NTN393228 ODI393228:ODJ393228 ONE393228:ONF393228 OXA393228:OXB393228 PGW393228:PGX393228 PQS393228:PQT393228 QAO393228:QAP393228 QKK393228:QKL393228 QUG393228:QUH393228 REC393228:RED393228 RNY393228:RNZ393228 RXU393228:RXV393228 SHQ393228:SHR393228 SRM393228:SRN393228 TBI393228:TBJ393228 TLE393228:TLF393228 TVA393228:TVB393228 UEW393228:UEX393228 UOS393228:UOT393228 UYO393228:UYP393228 VIK393228:VIL393228 VSG393228:VSH393228 WCC393228:WCD393228 WLY393228:WLZ393228 WVU393228:WVV393228 M458764:N458764 JI458764:JJ458764 TE458764:TF458764 ADA458764:ADB458764 AMW458764:AMX458764 AWS458764:AWT458764 BGO458764:BGP458764 BQK458764:BQL458764 CAG458764:CAH458764 CKC458764:CKD458764 CTY458764:CTZ458764 DDU458764:DDV458764 DNQ458764:DNR458764 DXM458764:DXN458764 EHI458764:EHJ458764 ERE458764:ERF458764 FBA458764:FBB458764 FKW458764:FKX458764 FUS458764:FUT458764 GEO458764:GEP458764 GOK458764:GOL458764 GYG458764:GYH458764 HIC458764:HID458764 HRY458764:HRZ458764 IBU458764:IBV458764 ILQ458764:ILR458764 IVM458764:IVN458764 JFI458764:JFJ458764 JPE458764:JPF458764 JZA458764:JZB458764 KIW458764:KIX458764 KSS458764:KST458764 LCO458764:LCP458764 LMK458764:LML458764 LWG458764:LWH458764 MGC458764:MGD458764 MPY458764:MPZ458764 MZU458764:MZV458764 NJQ458764:NJR458764 NTM458764:NTN458764 ODI458764:ODJ458764 ONE458764:ONF458764 OXA458764:OXB458764 PGW458764:PGX458764 PQS458764:PQT458764 QAO458764:QAP458764 QKK458764:QKL458764 QUG458764:QUH458764 REC458764:RED458764 RNY458764:RNZ458764 RXU458764:RXV458764 SHQ458764:SHR458764 SRM458764:SRN458764 TBI458764:TBJ458764 TLE458764:TLF458764 TVA458764:TVB458764 UEW458764:UEX458764 UOS458764:UOT458764 UYO458764:UYP458764 VIK458764:VIL458764 VSG458764:VSH458764 WCC458764:WCD458764 WLY458764:WLZ458764 WVU458764:WVV458764 M524300:N524300 JI524300:JJ524300 TE524300:TF524300 ADA524300:ADB524300 AMW524300:AMX524300 AWS524300:AWT524300 BGO524300:BGP524300 BQK524300:BQL524300 CAG524300:CAH524300 CKC524300:CKD524300 CTY524300:CTZ524300 DDU524300:DDV524300 DNQ524300:DNR524300 DXM524300:DXN524300 EHI524300:EHJ524300 ERE524300:ERF524300 FBA524300:FBB524300 FKW524300:FKX524300 FUS524300:FUT524300 GEO524300:GEP524300 GOK524300:GOL524300 GYG524300:GYH524300 HIC524300:HID524300 HRY524300:HRZ524300 IBU524300:IBV524300 ILQ524300:ILR524300 IVM524300:IVN524300 JFI524300:JFJ524300 JPE524300:JPF524300 JZA524300:JZB524300 KIW524300:KIX524300 KSS524300:KST524300 LCO524300:LCP524300 LMK524300:LML524300 LWG524300:LWH524300 MGC524300:MGD524300 MPY524300:MPZ524300 MZU524300:MZV524300 NJQ524300:NJR524300 NTM524300:NTN524300 ODI524300:ODJ524300 ONE524300:ONF524300 OXA524300:OXB524300 PGW524300:PGX524300 PQS524300:PQT524300 QAO524300:QAP524300 QKK524300:QKL524300 QUG524300:QUH524300 REC524300:RED524300 RNY524300:RNZ524300 RXU524300:RXV524300 SHQ524300:SHR524300 SRM524300:SRN524300 TBI524300:TBJ524300 TLE524300:TLF524300 TVA524300:TVB524300 UEW524300:UEX524300 UOS524300:UOT524300 UYO524300:UYP524300 VIK524300:VIL524300 VSG524300:VSH524300 WCC524300:WCD524300 WLY524300:WLZ524300 WVU524300:WVV524300 M589836:N589836 JI589836:JJ589836 TE589836:TF589836 ADA589836:ADB589836 AMW589836:AMX589836 AWS589836:AWT589836 BGO589836:BGP589836 BQK589836:BQL589836 CAG589836:CAH589836 CKC589836:CKD589836 CTY589836:CTZ589836 DDU589836:DDV589836 DNQ589836:DNR589836 DXM589836:DXN589836 EHI589836:EHJ589836 ERE589836:ERF589836 FBA589836:FBB589836 FKW589836:FKX589836 FUS589836:FUT589836 GEO589836:GEP589836 GOK589836:GOL589836 GYG589836:GYH589836 HIC589836:HID589836 HRY589836:HRZ589836 IBU589836:IBV589836 ILQ589836:ILR589836 IVM589836:IVN589836 JFI589836:JFJ589836 JPE589836:JPF589836 JZA589836:JZB589836 KIW589836:KIX589836 KSS589836:KST589836 LCO589836:LCP589836 LMK589836:LML589836 LWG589836:LWH589836 MGC589836:MGD589836 MPY589836:MPZ589836 MZU589836:MZV589836 NJQ589836:NJR589836 NTM589836:NTN589836 ODI589836:ODJ589836 ONE589836:ONF589836 OXA589836:OXB589836 PGW589836:PGX589836 PQS589836:PQT589836 QAO589836:QAP589836 QKK589836:QKL589836 QUG589836:QUH589836 REC589836:RED589836 RNY589836:RNZ589836 RXU589836:RXV589836 SHQ589836:SHR589836 SRM589836:SRN589836 TBI589836:TBJ589836 TLE589836:TLF589836 TVA589836:TVB589836 UEW589836:UEX589836 UOS589836:UOT589836 UYO589836:UYP589836 VIK589836:VIL589836 VSG589836:VSH589836 WCC589836:WCD589836 WLY589836:WLZ589836 WVU589836:WVV589836 M655372:N655372 JI655372:JJ655372 TE655372:TF655372 ADA655372:ADB655372 AMW655372:AMX655372 AWS655372:AWT655372 BGO655372:BGP655372 BQK655372:BQL655372 CAG655372:CAH655372 CKC655372:CKD655372 CTY655372:CTZ655372 DDU655372:DDV655372 DNQ655372:DNR655372 DXM655372:DXN655372 EHI655372:EHJ655372 ERE655372:ERF655372 FBA655372:FBB655372 FKW655372:FKX655372 FUS655372:FUT655372 GEO655372:GEP655372 GOK655372:GOL655372 GYG655372:GYH655372 HIC655372:HID655372 HRY655372:HRZ655372 IBU655372:IBV655372 ILQ655372:ILR655372 IVM655372:IVN655372 JFI655372:JFJ655372 JPE655372:JPF655372 JZA655372:JZB655372 KIW655372:KIX655372 KSS655372:KST655372 LCO655372:LCP655372 LMK655372:LML655372 LWG655372:LWH655372 MGC655372:MGD655372 MPY655372:MPZ655372 MZU655372:MZV655372 NJQ655372:NJR655372 NTM655372:NTN655372 ODI655372:ODJ655372 ONE655372:ONF655372 OXA655372:OXB655372 PGW655372:PGX655372 PQS655372:PQT655372 QAO655372:QAP655372 QKK655372:QKL655372 QUG655372:QUH655372 REC655372:RED655372 RNY655372:RNZ655372 RXU655372:RXV655372 SHQ655372:SHR655372 SRM655372:SRN655372 TBI655372:TBJ655372 TLE655372:TLF655372 TVA655372:TVB655372 UEW655372:UEX655372 UOS655372:UOT655372 UYO655372:UYP655372 VIK655372:VIL655372 VSG655372:VSH655372 WCC655372:WCD655372 WLY655372:WLZ655372 WVU655372:WVV655372 M720908:N720908 JI720908:JJ720908 TE720908:TF720908 ADA720908:ADB720908 AMW720908:AMX720908 AWS720908:AWT720908 BGO720908:BGP720908 BQK720908:BQL720908 CAG720908:CAH720908 CKC720908:CKD720908 CTY720908:CTZ720908 DDU720908:DDV720908 DNQ720908:DNR720908 DXM720908:DXN720908 EHI720908:EHJ720908 ERE720908:ERF720908 FBA720908:FBB720908 FKW720908:FKX720908 FUS720908:FUT720908 GEO720908:GEP720908 GOK720908:GOL720908 GYG720908:GYH720908 HIC720908:HID720908 HRY720908:HRZ720908 IBU720908:IBV720908 ILQ720908:ILR720908 IVM720908:IVN720908 JFI720908:JFJ720908 JPE720908:JPF720908 JZA720908:JZB720908 KIW720908:KIX720908 KSS720908:KST720908 LCO720908:LCP720908 LMK720908:LML720908 LWG720908:LWH720908 MGC720908:MGD720908 MPY720908:MPZ720908 MZU720908:MZV720908 NJQ720908:NJR720908 NTM720908:NTN720908 ODI720908:ODJ720908 ONE720908:ONF720908 OXA720908:OXB720908 PGW720908:PGX720908 PQS720908:PQT720908 QAO720908:QAP720908 QKK720908:QKL720908 QUG720908:QUH720908 REC720908:RED720908 RNY720908:RNZ720908 RXU720908:RXV720908 SHQ720908:SHR720908 SRM720908:SRN720908 TBI720908:TBJ720908 TLE720908:TLF720908 TVA720908:TVB720908 UEW720908:UEX720908 UOS720908:UOT720908 UYO720908:UYP720908 VIK720908:VIL720908 VSG720908:VSH720908 WCC720908:WCD720908 WLY720908:WLZ720908 WVU720908:WVV720908 M786444:N786444 JI786444:JJ786444 TE786444:TF786444 ADA786444:ADB786444 AMW786444:AMX786444 AWS786444:AWT786444 BGO786444:BGP786444 BQK786444:BQL786444 CAG786444:CAH786444 CKC786444:CKD786444 CTY786444:CTZ786444 DDU786444:DDV786444 DNQ786444:DNR786444 DXM786444:DXN786444 EHI786444:EHJ786444 ERE786444:ERF786444 FBA786444:FBB786444 FKW786444:FKX786444 FUS786444:FUT786444 GEO786444:GEP786444 GOK786444:GOL786444 GYG786444:GYH786444 HIC786444:HID786444 HRY786444:HRZ786444 IBU786444:IBV786444 ILQ786444:ILR786444 IVM786444:IVN786444 JFI786444:JFJ786444 JPE786444:JPF786444 JZA786444:JZB786444 KIW786444:KIX786444 KSS786444:KST786444 LCO786444:LCP786444 LMK786444:LML786444 LWG786444:LWH786444 MGC786444:MGD786444 MPY786444:MPZ786444 MZU786444:MZV786444 NJQ786444:NJR786444 NTM786444:NTN786444 ODI786444:ODJ786444 ONE786444:ONF786444 OXA786444:OXB786444 PGW786444:PGX786444 PQS786444:PQT786444 QAO786444:QAP786444 QKK786444:QKL786444 QUG786444:QUH786444 REC786444:RED786444 RNY786444:RNZ786444 RXU786444:RXV786444 SHQ786444:SHR786444 SRM786444:SRN786444 TBI786444:TBJ786444 TLE786444:TLF786444 TVA786444:TVB786444 UEW786444:UEX786444 UOS786444:UOT786444 UYO786444:UYP786444 VIK786444:VIL786444 VSG786444:VSH786444 WCC786444:WCD786444 WLY786444:WLZ786444 WVU786444:WVV786444 M851980:N851980 JI851980:JJ851980 TE851980:TF851980 ADA851980:ADB851980 AMW851980:AMX851980 AWS851980:AWT851980 BGO851980:BGP851980 BQK851980:BQL851980 CAG851980:CAH851980 CKC851980:CKD851980 CTY851980:CTZ851980 DDU851980:DDV851980 DNQ851980:DNR851980 DXM851980:DXN851980 EHI851980:EHJ851980 ERE851980:ERF851980 FBA851980:FBB851980 FKW851980:FKX851980 FUS851980:FUT851980 GEO851980:GEP851980 GOK851980:GOL851980 GYG851980:GYH851980 HIC851980:HID851980 HRY851980:HRZ851980 IBU851980:IBV851980 ILQ851980:ILR851980 IVM851980:IVN851980 JFI851980:JFJ851980 JPE851980:JPF851980 JZA851980:JZB851980 KIW851980:KIX851980 KSS851980:KST851980 LCO851980:LCP851980 LMK851980:LML851980 LWG851980:LWH851980 MGC851980:MGD851980 MPY851980:MPZ851980 MZU851980:MZV851980 NJQ851980:NJR851980 NTM851980:NTN851980 ODI851980:ODJ851980 ONE851980:ONF851980 OXA851980:OXB851980 PGW851980:PGX851980 PQS851980:PQT851980 QAO851980:QAP851980 QKK851980:QKL851980 QUG851980:QUH851980 REC851980:RED851980 RNY851980:RNZ851980 RXU851980:RXV851980 SHQ851980:SHR851980 SRM851980:SRN851980 TBI851980:TBJ851980 TLE851980:TLF851980 TVA851980:TVB851980 UEW851980:UEX851980 UOS851980:UOT851980 UYO851980:UYP851980 VIK851980:VIL851980 VSG851980:VSH851980 WCC851980:WCD851980 WLY851980:WLZ851980 WVU851980:WVV851980 M917516:N917516 JI917516:JJ917516 TE917516:TF917516 ADA917516:ADB917516 AMW917516:AMX917516 AWS917516:AWT917516 BGO917516:BGP917516 BQK917516:BQL917516 CAG917516:CAH917516 CKC917516:CKD917516 CTY917516:CTZ917516 DDU917516:DDV917516 DNQ917516:DNR917516 DXM917516:DXN917516 EHI917516:EHJ917516 ERE917516:ERF917516 FBA917516:FBB917516 FKW917516:FKX917516 FUS917516:FUT917516 GEO917516:GEP917516 GOK917516:GOL917516 GYG917516:GYH917516 HIC917516:HID917516 HRY917516:HRZ917516 IBU917516:IBV917516 ILQ917516:ILR917516 IVM917516:IVN917516 JFI917516:JFJ917516 JPE917516:JPF917516 JZA917516:JZB917516 KIW917516:KIX917516 KSS917516:KST917516 LCO917516:LCP917516 LMK917516:LML917516 LWG917516:LWH917516 MGC917516:MGD917516 MPY917516:MPZ917516 MZU917516:MZV917516 NJQ917516:NJR917516 NTM917516:NTN917516 ODI917516:ODJ917516 ONE917516:ONF917516 OXA917516:OXB917516 PGW917516:PGX917516 PQS917516:PQT917516 QAO917516:QAP917516 QKK917516:QKL917516 QUG917516:QUH917516 REC917516:RED917516 RNY917516:RNZ917516 RXU917516:RXV917516 SHQ917516:SHR917516 SRM917516:SRN917516 TBI917516:TBJ917516 TLE917516:TLF917516 TVA917516:TVB917516 UEW917516:UEX917516 UOS917516:UOT917516 UYO917516:UYP917516 VIK917516:VIL917516 VSG917516:VSH917516 WCC917516:WCD917516 WLY917516:WLZ917516 WVU917516:WVV917516 M983052:N983052 JI983052:JJ983052 TE983052:TF983052 ADA983052:ADB983052 AMW983052:AMX983052 AWS983052:AWT983052 BGO983052:BGP983052 BQK983052:BQL983052 CAG983052:CAH983052 CKC983052:CKD983052 CTY983052:CTZ983052 DDU983052:DDV983052 DNQ983052:DNR983052 DXM983052:DXN983052 EHI983052:EHJ983052 ERE983052:ERF983052 FBA983052:FBB983052 FKW983052:FKX983052 FUS983052:FUT983052 GEO983052:GEP983052 GOK983052:GOL983052 GYG983052:GYH983052 HIC983052:HID983052 HRY983052:HRZ983052 IBU983052:IBV983052 ILQ983052:ILR983052 IVM983052:IVN983052 JFI983052:JFJ983052 JPE983052:JPF983052 JZA983052:JZB983052 KIW983052:KIX983052 KSS983052:KST983052 LCO983052:LCP983052 LMK983052:LML983052 LWG983052:LWH983052 MGC983052:MGD983052 MPY983052:MPZ983052 MZU983052:MZV983052 NJQ983052:NJR983052 NTM983052:NTN983052 ODI983052:ODJ983052 ONE983052:ONF983052 OXA983052:OXB983052 PGW983052:PGX983052 PQS983052:PQT983052 QAO983052:QAP983052 QKK983052:QKL983052 QUG983052:QUH983052 REC983052:RED983052 RNY983052:RNZ983052 RXU983052:RXV983052 SHQ983052:SHR983052 SRM983052:SRN983052 TBI983052:TBJ983052 TLE983052:TLF983052 TVA983052:TVB983052 UEW983052:UEX983052 UOS983052:UOT983052 UYO983052:UYP983052 VIK983052:VIL983052 VSG983052:VSH983052 WCC983052:WCD983052 WLY983052:WLZ983052 WVU983052:WVV983052" xr:uid="{33E4D1C5-18FA-4865-A95A-B395DBB52DA2}">
      <formula1>$AY$22:$AY$27</formula1>
    </dataValidation>
    <dataValidation type="list" allowBlank="1" showInputMessage="1" showErrorMessage="1" sqref="X20:Z21 JT20:JV21 TP20:TR21 ADL20:ADN21 ANH20:ANJ21 AXD20:AXF21 BGZ20:BHB21 BQV20:BQX21 CAR20:CAT21 CKN20:CKP21 CUJ20:CUL21 DEF20:DEH21 DOB20:DOD21 DXX20:DXZ21 EHT20:EHV21 ERP20:ERR21 FBL20:FBN21 FLH20:FLJ21 FVD20:FVF21 GEZ20:GFB21 GOV20:GOX21 GYR20:GYT21 HIN20:HIP21 HSJ20:HSL21 ICF20:ICH21 IMB20:IMD21 IVX20:IVZ21 JFT20:JFV21 JPP20:JPR21 JZL20:JZN21 KJH20:KJJ21 KTD20:KTF21 LCZ20:LDB21 LMV20:LMX21 LWR20:LWT21 MGN20:MGP21 MQJ20:MQL21 NAF20:NAH21 NKB20:NKD21 NTX20:NTZ21 ODT20:ODV21 ONP20:ONR21 OXL20:OXN21 PHH20:PHJ21 PRD20:PRF21 QAZ20:QBB21 QKV20:QKX21 QUR20:QUT21 REN20:REP21 ROJ20:ROL21 RYF20:RYH21 SIB20:SID21 SRX20:SRZ21 TBT20:TBV21 TLP20:TLR21 TVL20:TVN21 UFH20:UFJ21 UPD20:UPF21 UYZ20:UZB21 VIV20:VIX21 VSR20:VST21 WCN20:WCP21 WMJ20:WML21 WWF20:WWH21 X65556:Z65557 JT65556:JV65557 TP65556:TR65557 ADL65556:ADN65557 ANH65556:ANJ65557 AXD65556:AXF65557 BGZ65556:BHB65557 BQV65556:BQX65557 CAR65556:CAT65557 CKN65556:CKP65557 CUJ65556:CUL65557 DEF65556:DEH65557 DOB65556:DOD65557 DXX65556:DXZ65557 EHT65556:EHV65557 ERP65556:ERR65557 FBL65556:FBN65557 FLH65556:FLJ65557 FVD65556:FVF65557 GEZ65556:GFB65557 GOV65556:GOX65557 GYR65556:GYT65557 HIN65556:HIP65557 HSJ65556:HSL65557 ICF65556:ICH65557 IMB65556:IMD65557 IVX65556:IVZ65557 JFT65556:JFV65557 JPP65556:JPR65557 JZL65556:JZN65557 KJH65556:KJJ65557 KTD65556:KTF65557 LCZ65556:LDB65557 LMV65556:LMX65557 LWR65556:LWT65557 MGN65556:MGP65557 MQJ65556:MQL65557 NAF65556:NAH65557 NKB65556:NKD65557 NTX65556:NTZ65557 ODT65556:ODV65557 ONP65556:ONR65557 OXL65556:OXN65557 PHH65556:PHJ65557 PRD65556:PRF65557 QAZ65556:QBB65557 QKV65556:QKX65557 QUR65556:QUT65557 REN65556:REP65557 ROJ65556:ROL65557 RYF65556:RYH65557 SIB65556:SID65557 SRX65556:SRZ65557 TBT65556:TBV65557 TLP65556:TLR65557 TVL65556:TVN65557 UFH65556:UFJ65557 UPD65556:UPF65557 UYZ65556:UZB65557 VIV65556:VIX65557 VSR65556:VST65557 WCN65556:WCP65557 WMJ65556:WML65557 WWF65556:WWH65557 X131092:Z131093 JT131092:JV131093 TP131092:TR131093 ADL131092:ADN131093 ANH131092:ANJ131093 AXD131092:AXF131093 BGZ131092:BHB131093 BQV131092:BQX131093 CAR131092:CAT131093 CKN131092:CKP131093 CUJ131092:CUL131093 DEF131092:DEH131093 DOB131092:DOD131093 DXX131092:DXZ131093 EHT131092:EHV131093 ERP131092:ERR131093 FBL131092:FBN131093 FLH131092:FLJ131093 FVD131092:FVF131093 GEZ131092:GFB131093 GOV131092:GOX131093 GYR131092:GYT131093 HIN131092:HIP131093 HSJ131092:HSL131093 ICF131092:ICH131093 IMB131092:IMD131093 IVX131092:IVZ131093 JFT131092:JFV131093 JPP131092:JPR131093 JZL131092:JZN131093 KJH131092:KJJ131093 KTD131092:KTF131093 LCZ131092:LDB131093 LMV131092:LMX131093 LWR131092:LWT131093 MGN131092:MGP131093 MQJ131092:MQL131093 NAF131092:NAH131093 NKB131092:NKD131093 NTX131092:NTZ131093 ODT131092:ODV131093 ONP131092:ONR131093 OXL131092:OXN131093 PHH131092:PHJ131093 PRD131092:PRF131093 QAZ131092:QBB131093 QKV131092:QKX131093 QUR131092:QUT131093 REN131092:REP131093 ROJ131092:ROL131093 RYF131092:RYH131093 SIB131092:SID131093 SRX131092:SRZ131093 TBT131092:TBV131093 TLP131092:TLR131093 TVL131092:TVN131093 UFH131092:UFJ131093 UPD131092:UPF131093 UYZ131092:UZB131093 VIV131092:VIX131093 VSR131092:VST131093 WCN131092:WCP131093 WMJ131092:WML131093 WWF131092:WWH131093 X196628:Z196629 JT196628:JV196629 TP196628:TR196629 ADL196628:ADN196629 ANH196628:ANJ196629 AXD196628:AXF196629 BGZ196628:BHB196629 BQV196628:BQX196629 CAR196628:CAT196629 CKN196628:CKP196629 CUJ196628:CUL196629 DEF196628:DEH196629 DOB196628:DOD196629 DXX196628:DXZ196629 EHT196628:EHV196629 ERP196628:ERR196629 FBL196628:FBN196629 FLH196628:FLJ196629 FVD196628:FVF196629 GEZ196628:GFB196629 GOV196628:GOX196629 GYR196628:GYT196629 HIN196628:HIP196629 HSJ196628:HSL196629 ICF196628:ICH196629 IMB196628:IMD196629 IVX196628:IVZ196629 JFT196628:JFV196629 JPP196628:JPR196629 JZL196628:JZN196629 KJH196628:KJJ196629 KTD196628:KTF196629 LCZ196628:LDB196629 LMV196628:LMX196629 LWR196628:LWT196629 MGN196628:MGP196629 MQJ196628:MQL196629 NAF196628:NAH196629 NKB196628:NKD196629 NTX196628:NTZ196629 ODT196628:ODV196629 ONP196628:ONR196629 OXL196628:OXN196629 PHH196628:PHJ196629 PRD196628:PRF196629 QAZ196628:QBB196629 QKV196628:QKX196629 QUR196628:QUT196629 REN196628:REP196629 ROJ196628:ROL196629 RYF196628:RYH196629 SIB196628:SID196629 SRX196628:SRZ196629 TBT196628:TBV196629 TLP196628:TLR196629 TVL196628:TVN196629 UFH196628:UFJ196629 UPD196628:UPF196629 UYZ196628:UZB196629 VIV196628:VIX196629 VSR196628:VST196629 WCN196628:WCP196629 WMJ196628:WML196629 WWF196628:WWH196629 X262164:Z262165 JT262164:JV262165 TP262164:TR262165 ADL262164:ADN262165 ANH262164:ANJ262165 AXD262164:AXF262165 BGZ262164:BHB262165 BQV262164:BQX262165 CAR262164:CAT262165 CKN262164:CKP262165 CUJ262164:CUL262165 DEF262164:DEH262165 DOB262164:DOD262165 DXX262164:DXZ262165 EHT262164:EHV262165 ERP262164:ERR262165 FBL262164:FBN262165 FLH262164:FLJ262165 FVD262164:FVF262165 GEZ262164:GFB262165 GOV262164:GOX262165 GYR262164:GYT262165 HIN262164:HIP262165 HSJ262164:HSL262165 ICF262164:ICH262165 IMB262164:IMD262165 IVX262164:IVZ262165 JFT262164:JFV262165 JPP262164:JPR262165 JZL262164:JZN262165 KJH262164:KJJ262165 KTD262164:KTF262165 LCZ262164:LDB262165 LMV262164:LMX262165 LWR262164:LWT262165 MGN262164:MGP262165 MQJ262164:MQL262165 NAF262164:NAH262165 NKB262164:NKD262165 NTX262164:NTZ262165 ODT262164:ODV262165 ONP262164:ONR262165 OXL262164:OXN262165 PHH262164:PHJ262165 PRD262164:PRF262165 QAZ262164:QBB262165 QKV262164:QKX262165 QUR262164:QUT262165 REN262164:REP262165 ROJ262164:ROL262165 RYF262164:RYH262165 SIB262164:SID262165 SRX262164:SRZ262165 TBT262164:TBV262165 TLP262164:TLR262165 TVL262164:TVN262165 UFH262164:UFJ262165 UPD262164:UPF262165 UYZ262164:UZB262165 VIV262164:VIX262165 VSR262164:VST262165 WCN262164:WCP262165 WMJ262164:WML262165 WWF262164:WWH262165 X327700:Z327701 JT327700:JV327701 TP327700:TR327701 ADL327700:ADN327701 ANH327700:ANJ327701 AXD327700:AXF327701 BGZ327700:BHB327701 BQV327700:BQX327701 CAR327700:CAT327701 CKN327700:CKP327701 CUJ327700:CUL327701 DEF327700:DEH327701 DOB327700:DOD327701 DXX327700:DXZ327701 EHT327700:EHV327701 ERP327700:ERR327701 FBL327700:FBN327701 FLH327700:FLJ327701 FVD327700:FVF327701 GEZ327700:GFB327701 GOV327700:GOX327701 GYR327700:GYT327701 HIN327700:HIP327701 HSJ327700:HSL327701 ICF327700:ICH327701 IMB327700:IMD327701 IVX327700:IVZ327701 JFT327700:JFV327701 JPP327700:JPR327701 JZL327700:JZN327701 KJH327700:KJJ327701 KTD327700:KTF327701 LCZ327700:LDB327701 LMV327700:LMX327701 LWR327700:LWT327701 MGN327700:MGP327701 MQJ327700:MQL327701 NAF327700:NAH327701 NKB327700:NKD327701 NTX327700:NTZ327701 ODT327700:ODV327701 ONP327700:ONR327701 OXL327700:OXN327701 PHH327700:PHJ327701 PRD327700:PRF327701 QAZ327700:QBB327701 QKV327700:QKX327701 QUR327700:QUT327701 REN327700:REP327701 ROJ327700:ROL327701 RYF327700:RYH327701 SIB327700:SID327701 SRX327700:SRZ327701 TBT327700:TBV327701 TLP327700:TLR327701 TVL327700:TVN327701 UFH327700:UFJ327701 UPD327700:UPF327701 UYZ327700:UZB327701 VIV327700:VIX327701 VSR327700:VST327701 WCN327700:WCP327701 WMJ327700:WML327701 WWF327700:WWH327701 X393236:Z393237 JT393236:JV393237 TP393236:TR393237 ADL393236:ADN393237 ANH393236:ANJ393237 AXD393236:AXF393237 BGZ393236:BHB393237 BQV393236:BQX393237 CAR393236:CAT393237 CKN393236:CKP393237 CUJ393236:CUL393237 DEF393236:DEH393237 DOB393236:DOD393237 DXX393236:DXZ393237 EHT393236:EHV393237 ERP393236:ERR393237 FBL393236:FBN393237 FLH393236:FLJ393237 FVD393236:FVF393237 GEZ393236:GFB393237 GOV393236:GOX393237 GYR393236:GYT393237 HIN393236:HIP393237 HSJ393236:HSL393237 ICF393236:ICH393237 IMB393236:IMD393237 IVX393236:IVZ393237 JFT393236:JFV393237 JPP393236:JPR393237 JZL393236:JZN393237 KJH393236:KJJ393237 KTD393236:KTF393237 LCZ393236:LDB393237 LMV393236:LMX393237 LWR393236:LWT393237 MGN393236:MGP393237 MQJ393236:MQL393237 NAF393236:NAH393237 NKB393236:NKD393237 NTX393236:NTZ393237 ODT393236:ODV393237 ONP393236:ONR393237 OXL393236:OXN393237 PHH393236:PHJ393237 PRD393236:PRF393237 QAZ393236:QBB393237 QKV393236:QKX393237 QUR393236:QUT393237 REN393236:REP393237 ROJ393236:ROL393237 RYF393236:RYH393237 SIB393236:SID393237 SRX393236:SRZ393237 TBT393236:TBV393237 TLP393236:TLR393237 TVL393236:TVN393237 UFH393236:UFJ393237 UPD393236:UPF393237 UYZ393236:UZB393237 VIV393236:VIX393237 VSR393236:VST393237 WCN393236:WCP393237 WMJ393236:WML393237 WWF393236:WWH393237 X458772:Z458773 JT458772:JV458773 TP458772:TR458773 ADL458772:ADN458773 ANH458772:ANJ458773 AXD458772:AXF458773 BGZ458772:BHB458773 BQV458772:BQX458773 CAR458772:CAT458773 CKN458772:CKP458773 CUJ458772:CUL458773 DEF458772:DEH458773 DOB458772:DOD458773 DXX458772:DXZ458773 EHT458772:EHV458773 ERP458772:ERR458773 FBL458772:FBN458773 FLH458772:FLJ458773 FVD458772:FVF458773 GEZ458772:GFB458773 GOV458772:GOX458773 GYR458772:GYT458773 HIN458772:HIP458773 HSJ458772:HSL458773 ICF458772:ICH458773 IMB458772:IMD458773 IVX458772:IVZ458773 JFT458772:JFV458773 JPP458772:JPR458773 JZL458772:JZN458773 KJH458772:KJJ458773 KTD458772:KTF458773 LCZ458772:LDB458773 LMV458772:LMX458773 LWR458772:LWT458773 MGN458772:MGP458773 MQJ458772:MQL458773 NAF458772:NAH458773 NKB458772:NKD458773 NTX458772:NTZ458773 ODT458772:ODV458773 ONP458772:ONR458773 OXL458772:OXN458773 PHH458772:PHJ458773 PRD458772:PRF458773 QAZ458772:QBB458773 QKV458772:QKX458773 QUR458772:QUT458773 REN458772:REP458773 ROJ458772:ROL458773 RYF458772:RYH458773 SIB458772:SID458773 SRX458772:SRZ458773 TBT458772:TBV458773 TLP458772:TLR458773 TVL458772:TVN458773 UFH458772:UFJ458773 UPD458772:UPF458773 UYZ458772:UZB458773 VIV458772:VIX458773 VSR458772:VST458773 WCN458772:WCP458773 WMJ458772:WML458773 WWF458772:WWH458773 X524308:Z524309 JT524308:JV524309 TP524308:TR524309 ADL524308:ADN524309 ANH524308:ANJ524309 AXD524308:AXF524309 BGZ524308:BHB524309 BQV524308:BQX524309 CAR524308:CAT524309 CKN524308:CKP524309 CUJ524308:CUL524309 DEF524308:DEH524309 DOB524308:DOD524309 DXX524308:DXZ524309 EHT524308:EHV524309 ERP524308:ERR524309 FBL524308:FBN524309 FLH524308:FLJ524309 FVD524308:FVF524309 GEZ524308:GFB524309 GOV524308:GOX524309 GYR524308:GYT524309 HIN524308:HIP524309 HSJ524308:HSL524309 ICF524308:ICH524309 IMB524308:IMD524309 IVX524308:IVZ524309 JFT524308:JFV524309 JPP524308:JPR524309 JZL524308:JZN524309 KJH524308:KJJ524309 KTD524308:KTF524309 LCZ524308:LDB524309 LMV524308:LMX524309 LWR524308:LWT524309 MGN524308:MGP524309 MQJ524308:MQL524309 NAF524308:NAH524309 NKB524308:NKD524309 NTX524308:NTZ524309 ODT524308:ODV524309 ONP524308:ONR524309 OXL524308:OXN524309 PHH524308:PHJ524309 PRD524308:PRF524309 QAZ524308:QBB524309 QKV524308:QKX524309 QUR524308:QUT524309 REN524308:REP524309 ROJ524308:ROL524309 RYF524308:RYH524309 SIB524308:SID524309 SRX524308:SRZ524309 TBT524308:TBV524309 TLP524308:TLR524309 TVL524308:TVN524309 UFH524308:UFJ524309 UPD524308:UPF524309 UYZ524308:UZB524309 VIV524308:VIX524309 VSR524308:VST524309 WCN524308:WCP524309 WMJ524308:WML524309 WWF524308:WWH524309 X589844:Z589845 JT589844:JV589845 TP589844:TR589845 ADL589844:ADN589845 ANH589844:ANJ589845 AXD589844:AXF589845 BGZ589844:BHB589845 BQV589844:BQX589845 CAR589844:CAT589845 CKN589844:CKP589845 CUJ589844:CUL589845 DEF589844:DEH589845 DOB589844:DOD589845 DXX589844:DXZ589845 EHT589844:EHV589845 ERP589844:ERR589845 FBL589844:FBN589845 FLH589844:FLJ589845 FVD589844:FVF589845 GEZ589844:GFB589845 GOV589844:GOX589845 GYR589844:GYT589845 HIN589844:HIP589845 HSJ589844:HSL589845 ICF589844:ICH589845 IMB589844:IMD589845 IVX589844:IVZ589845 JFT589844:JFV589845 JPP589844:JPR589845 JZL589844:JZN589845 KJH589844:KJJ589845 KTD589844:KTF589845 LCZ589844:LDB589845 LMV589844:LMX589845 LWR589844:LWT589845 MGN589844:MGP589845 MQJ589844:MQL589845 NAF589844:NAH589845 NKB589844:NKD589845 NTX589844:NTZ589845 ODT589844:ODV589845 ONP589844:ONR589845 OXL589844:OXN589845 PHH589844:PHJ589845 PRD589844:PRF589845 QAZ589844:QBB589845 QKV589844:QKX589845 QUR589844:QUT589845 REN589844:REP589845 ROJ589844:ROL589845 RYF589844:RYH589845 SIB589844:SID589845 SRX589844:SRZ589845 TBT589844:TBV589845 TLP589844:TLR589845 TVL589844:TVN589845 UFH589844:UFJ589845 UPD589844:UPF589845 UYZ589844:UZB589845 VIV589844:VIX589845 VSR589844:VST589845 WCN589844:WCP589845 WMJ589844:WML589845 WWF589844:WWH589845 X655380:Z655381 JT655380:JV655381 TP655380:TR655381 ADL655380:ADN655381 ANH655380:ANJ655381 AXD655380:AXF655381 BGZ655380:BHB655381 BQV655380:BQX655381 CAR655380:CAT655381 CKN655380:CKP655381 CUJ655380:CUL655381 DEF655380:DEH655381 DOB655380:DOD655381 DXX655380:DXZ655381 EHT655380:EHV655381 ERP655380:ERR655381 FBL655380:FBN655381 FLH655380:FLJ655381 FVD655380:FVF655381 GEZ655380:GFB655381 GOV655380:GOX655381 GYR655380:GYT655381 HIN655380:HIP655381 HSJ655380:HSL655381 ICF655380:ICH655381 IMB655380:IMD655381 IVX655380:IVZ655381 JFT655380:JFV655381 JPP655380:JPR655381 JZL655380:JZN655381 KJH655380:KJJ655381 KTD655380:KTF655381 LCZ655380:LDB655381 LMV655380:LMX655381 LWR655380:LWT655381 MGN655380:MGP655381 MQJ655380:MQL655381 NAF655380:NAH655381 NKB655380:NKD655381 NTX655380:NTZ655381 ODT655380:ODV655381 ONP655380:ONR655381 OXL655380:OXN655381 PHH655380:PHJ655381 PRD655380:PRF655381 QAZ655380:QBB655381 QKV655380:QKX655381 QUR655380:QUT655381 REN655380:REP655381 ROJ655380:ROL655381 RYF655380:RYH655381 SIB655380:SID655381 SRX655380:SRZ655381 TBT655380:TBV655381 TLP655380:TLR655381 TVL655380:TVN655381 UFH655380:UFJ655381 UPD655380:UPF655381 UYZ655380:UZB655381 VIV655380:VIX655381 VSR655380:VST655381 WCN655380:WCP655381 WMJ655380:WML655381 WWF655380:WWH655381 X720916:Z720917 JT720916:JV720917 TP720916:TR720917 ADL720916:ADN720917 ANH720916:ANJ720917 AXD720916:AXF720917 BGZ720916:BHB720917 BQV720916:BQX720917 CAR720916:CAT720917 CKN720916:CKP720917 CUJ720916:CUL720917 DEF720916:DEH720917 DOB720916:DOD720917 DXX720916:DXZ720917 EHT720916:EHV720917 ERP720916:ERR720917 FBL720916:FBN720917 FLH720916:FLJ720917 FVD720916:FVF720917 GEZ720916:GFB720917 GOV720916:GOX720917 GYR720916:GYT720917 HIN720916:HIP720917 HSJ720916:HSL720917 ICF720916:ICH720917 IMB720916:IMD720917 IVX720916:IVZ720917 JFT720916:JFV720917 JPP720916:JPR720917 JZL720916:JZN720917 KJH720916:KJJ720917 KTD720916:KTF720917 LCZ720916:LDB720917 LMV720916:LMX720917 LWR720916:LWT720917 MGN720916:MGP720917 MQJ720916:MQL720917 NAF720916:NAH720917 NKB720916:NKD720917 NTX720916:NTZ720917 ODT720916:ODV720917 ONP720916:ONR720917 OXL720916:OXN720917 PHH720916:PHJ720917 PRD720916:PRF720917 QAZ720916:QBB720917 QKV720916:QKX720917 QUR720916:QUT720917 REN720916:REP720917 ROJ720916:ROL720917 RYF720916:RYH720917 SIB720916:SID720917 SRX720916:SRZ720917 TBT720916:TBV720917 TLP720916:TLR720917 TVL720916:TVN720917 UFH720916:UFJ720917 UPD720916:UPF720917 UYZ720916:UZB720917 VIV720916:VIX720917 VSR720916:VST720917 WCN720916:WCP720917 WMJ720916:WML720917 WWF720916:WWH720917 X786452:Z786453 JT786452:JV786453 TP786452:TR786453 ADL786452:ADN786453 ANH786452:ANJ786453 AXD786452:AXF786453 BGZ786452:BHB786453 BQV786452:BQX786453 CAR786452:CAT786453 CKN786452:CKP786453 CUJ786452:CUL786453 DEF786452:DEH786453 DOB786452:DOD786453 DXX786452:DXZ786453 EHT786452:EHV786453 ERP786452:ERR786453 FBL786452:FBN786453 FLH786452:FLJ786453 FVD786452:FVF786453 GEZ786452:GFB786453 GOV786452:GOX786453 GYR786452:GYT786453 HIN786452:HIP786453 HSJ786452:HSL786453 ICF786452:ICH786453 IMB786452:IMD786453 IVX786452:IVZ786453 JFT786452:JFV786453 JPP786452:JPR786453 JZL786452:JZN786453 KJH786452:KJJ786453 KTD786452:KTF786453 LCZ786452:LDB786453 LMV786452:LMX786453 LWR786452:LWT786453 MGN786452:MGP786453 MQJ786452:MQL786453 NAF786452:NAH786453 NKB786452:NKD786453 NTX786452:NTZ786453 ODT786452:ODV786453 ONP786452:ONR786453 OXL786452:OXN786453 PHH786452:PHJ786453 PRD786452:PRF786453 QAZ786452:QBB786453 QKV786452:QKX786453 QUR786452:QUT786453 REN786452:REP786453 ROJ786452:ROL786453 RYF786452:RYH786453 SIB786452:SID786453 SRX786452:SRZ786453 TBT786452:TBV786453 TLP786452:TLR786453 TVL786452:TVN786453 UFH786452:UFJ786453 UPD786452:UPF786453 UYZ786452:UZB786453 VIV786452:VIX786453 VSR786452:VST786453 WCN786452:WCP786453 WMJ786452:WML786453 WWF786452:WWH786453 X851988:Z851989 JT851988:JV851989 TP851988:TR851989 ADL851988:ADN851989 ANH851988:ANJ851989 AXD851988:AXF851989 BGZ851988:BHB851989 BQV851988:BQX851989 CAR851988:CAT851989 CKN851988:CKP851989 CUJ851988:CUL851989 DEF851988:DEH851989 DOB851988:DOD851989 DXX851988:DXZ851989 EHT851988:EHV851989 ERP851988:ERR851989 FBL851988:FBN851989 FLH851988:FLJ851989 FVD851988:FVF851989 GEZ851988:GFB851989 GOV851988:GOX851989 GYR851988:GYT851989 HIN851988:HIP851989 HSJ851988:HSL851989 ICF851988:ICH851989 IMB851988:IMD851989 IVX851988:IVZ851989 JFT851988:JFV851989 JPP851988:JPR851989 JZL851988:JZN851989 KJH851988:KJJ851989 KTD851988:KTF851989 LCZ851988:LDB851989 LMV851988:LMX851989 LWR851988:LWT851989 MGN851988:MGP851989 MQJ851988:MQL851989 NAF851988:NAH851989 NKB851988:NKD851989 NTX851988:NTZ851989 ODT851988:ODV851989 ONP851988:ONR851989 OXL851988:OXN851989 PHH851988:PHJ851989 PRD851988:PRF851989 QAZ851988:QBB851989 QKV851988:QKX851989 QUR851988:QUT851989 REN851988:REP851989 ROJ851988:ROL851989 RYF851988:RYH851989 SIB851988:SID851989 SRX851988:SRZ851989 TBT851988:TBV851989 TLP851988:TLR851989 TVL851988:TVN851989 UFH851988:UFJ851989 UPD851988:UPF851989 UYZ851988:UZB851989 VIV851988:VIX851989 VSR851988:VST851989 WCN851988:WCP851989 WMJ851988:WML851989 WWF851988:WWH851989 X917524:Z917525 JT917524:JV917525 TP917524:TR917525 ADL917524:ADN917525 ANH917524:ANJ917525 AXD917524:AXF917525 BGZ917524:BHB917525 BQV917524:BQX917525 CAR917524:CAT917525 CKN917524:CKP917525 CUJ917524:CUL917525 DEF917524:DEH917525 DOB917524:DOD917525 DXX917524:DXZ917525 EHT917524:EHV917525 ERP917524:ERR917525 FBL917524:FBN917525 FLH917524:FLJ917525 FVD917524:FVF917525 GEZ917524:GFB917525 GOV917524:GOX917525 GYR917524:GYT917525 HIN917524:HIP917525 HSJ917524:HSL917525 ICF917524:ICH917525 IMB917524:IMD917525 IVX917524:IVZ917525 JFT917524:JFV917525 JPP917524:JPR917525 JZL917524:JZN917525 KJH917524:KJJ917525 KTD917524:KTF917525 LCZ917524:LDB917525 LMV917524:LMX917525 LWR917524:LWT917525 MGN917524:MGP917525 MQJ917524:MQL917525 NAF917524:NAH917525 NKB917524:NKD917525 NTX917524:NTZ917525 ODT917524:ODV917525 ONP917524:ONR917525 OXL917524:OXN917525 PHH917524:PHJ917525 PRD917524:PRF917525 QAZ917524:QBB917525 QKV917524:QKX917525 QUR917524:QUT917525 REN917524:REP917525 ROJ917524:ROL917525 RYF917524:RYH917525 SIB917524:SID917525 SRX917524:SRZ917525 TBT917524:TBV917525 TLP917524:TLR917525 TVL917524:TVN917525 UFH917524:UFJ917525 UPD917524:UPF917525 UYZ917524:UZB917525 VIV917524:VIX917525 VSR917524:VST917525 WCN917524:WCP917525 WMJ917524:WML917525 WWF917524:WWH917525 X983060:Z983061 JT983060:JV983061 TP983060:TR983061 ADL983060:ADN983061 ANH983060:ANJ983061 AXD983060:AXF983061 BGZ983060:BHB983061 BQV983060:BQX983061 CAR983060:CAT983061 CKN983060:CKP983061 CUJ983060:CUL983061 DEF983060:DEH983061 DOB983060:DOD983061 DXX983060:DXZ983061 EHT983060:EHV983061 ERP983060:ERR983061 FBL983060:FBN983061 FLH983060:FLJ983061 FVD983060:FVF983061 GEZ983060:GFB983061 GOV983060:GOX983061 GYR983060:GYT983061 HIN983060:HIP983061 HSJ983060:HSL983061 ICF983060:ICH983061 IMB983060:IMD983061 IVX983060:IVZ983061 JFT983060:JFV983061 JPP983060:JPR983061 JZL983060:JZN983061 KJH983060:KJJ983061 KTD983060:KTF983061 LCZ983060:LDB983061 LMV983060:LMX983061 LWR983060:LWT983061 MGN983060:MGP983061 MQJ983060:MQL983061 NAF983060:NAH983061 NKB983060:NKD983061 NTX983060:NTZ983061 ODT983060:ODV983061 ONP983060:ONR983061 OXL983060:OXN983061 PHH983060:PHJ983061 PRD983060:PRF983061 QAZ983060:QBB983061 QKV983060:QKX983061 QUR983060:QUT983061 REN983060:REP983061 ROJ983060:ROL983061 RYF983060:RYH983061 SIB983060:SID983061 SRX983060:SRZ983061 TBT983060:TBV983061 TLP983060:TLR983061 TVL983060:TVN983061 UFH983060:UFJ983061 UPD983060:UPF983061 UYZ983060:UZB983061 VIV983060:VIX983061 VSR983060:VST983061 WCN983060:WCP983061 WMJ983060:WML983061 WWF983060:WWH983061" xr:uid="{6D61BDB2-F612-49E9-A3EE-5AF55B678863}">
      <formula1>$BL$22:$BL$24</formula1>
    </dataValidation>
    <dataValidation type="list" allowBlank="1" showInputMessage="1" showErrorMessage="1" sqref="X19:Z19 JT19:JV19 TP19:TR19 ADL19:ADN19 ANH19:ANJ19 AXD19:AXF19 BGZ19:BHB19 BQV19:BQX19 CAR19:CAT19 CKN19:CKP19 CUJ19:CUL19 DEF19:DEH19 DOB19:DOD19 DXX19:DXZ19 EHT19:EHV19 ERP19:ERR19 FBL19:FBN19 FLH19:FLJ19 FVD19:FVF19 GEZ19:GFB19 GOV19:GOX19 GYR19:GYT19 HIN19:HIP19 HSJ19:HSL19 ICF19:ICH19 IMB19:IMD19 IVX19:IVZ19 JFT19:JFV19 JPP19:JPR19 JZL19:JZN19 KJH19:KJJ19 KTD19:KTF19 LCZ19:LDB19 LMV19:LMX19 LWR19:LWT19 MGN19:MGP19 MQJ19:MQL19 NAF19:NAH19 NKB19:NKD19 NTX19:NTZ19 ODT19:ODV19 ONP19:ONR19 OXL19:OXN19 PHH19:PHJ19 PRD19:PRF19 QAZ19:QBB19 QKV19:QKX19 QUR19:QUT19 REN19:REP19 ROJ19:ROL19 RYF19:RYH19 SIB19:SID19 SRX19:SRZ19 TBT19:TBV19 TLP19:TLR19 TVL19:TVN19 UFH19:UFJ19 UPD19:UPF19 UYZ19:UZB19 VIV19:VIX19 VSR19:VST19 WCN19:WCP19 WMJ19:WML19 WWF19:WWH19 X65555:Z65555 JT65555:JV65555 TP65555:TR65555 ADL65555:ADN65555 ANH65555:ANJ65555 AXD65555:AXF65555 BGZ65555:BHB65555 BQV65555:BQX65555 CAR65555:CAT65555 CKN65555:CKP65555 CUJ65555:CUL65555 DEF65555:DEH65555 DOB65555:DOD65555 DXX65555:DXZ65555 EHT65555:EHV65555 ERP65555:ERR65555 FBL65555:FBN65555 FLH65555:FLJ65555 FVD65555:FVF65555 GEZ65555:GFB65555 GOV65555:GOX65555 GYR65555:GYT65555 HIN65555:HIP65555 HSJ65555:HSL65555 ICF65555:ICH65555 IMB65555:IMD65555 IVX65555:IVZ65555 JFT65555:JFV65555 JPP65555:JPR65555 JZL65555:JZN65555 KJH65555:KJJ65555 KTD65555:KTF65555 LCZ65555:LDB65555 LMV65555:LMX65555 LWR65555:LWT65555 MGN65555:MGP65555 MQJ65555:MQL65555 NAF65555:NAH65555 NKB65555:NKD65555 NTX65555:NTZ65555 ODT65555:ODV65555 ONP65555:ONR65555 OXL65555:OXN65555 PHH65555:PHJ65555 PRD65555:PRF65555 QAZ65555:QBB65555 QKV65555:QKX65555 QUR65555:QUT65555 REN65555:REP65555 ROJ65555:ROL65555 RYF65555:RYH65555 SIB65555:SID65555 SRX65555:SRZ65555 TBT65555:TBV65555 TLP65555:TLR65555 TVL65555:TVN65555 UFH65555:UFJ65555 UPD65555:UPF65555 UYZ65555:UZB65555 VIV65555:VIX65555 VSR65555:VST65555 WCN65555:WCP65555 WMJ65555:WML65555 WWF65555:WWH65555 X131091:Z131091 JT131091:JV131091 TP131091:TR131091 ADL131091:ADN131091 ANH131091:ANJ131091 AXD131091:AXF131091 BGZ131091:BHB131091 BQV131091:BQX131091 CAR131091:CAT131091 CKN131091:CKP131091 CUJ131091:CUL131091 DEF131091:DEH131091 DOB131091:DOD131091 DXX131091:DXZ131091 EHT131091:EHV131091 ERP131091:ERR131091 FBL131091:FBN131091 FLH131091:FLJ131091 FVD131091:FVF131091 GEZ131091:GFB131091 GOV131091:GOX131091 GYR131091:GYT131091 HIN131091:HIP131091 HSJ131091:HSL131091 ICF131091:ICH131091 IMB131091:IMD131091 IVX131091:IVZ131091 JFT131091:JFV131091 JPP131091:JPR131091 JZL131091:JZN131091 KJH131091:KJJ131091 KTD131091:KTF131091 LCZ131091:LDB131091 LMV131091:LMX131091 LWR131091:LWT131091 MGN131091:MGP131091 MQJ131091:MQL131091 NAF131091:NAH131091 NKB131091:NKD131091 NTX131091:NTZ131091 ODT131091:ODV131091 ONP131091:ONR131091 OXL131091:OXN131091 PHH131091:PHJ131091 PRD131091:PRF131091 QAZ131091:QBB131091 QKV131091:QKX131091 QUR131091:QUT131091 REN131091:REP131091 ROJ131091:ROL131091 RYF131091:RYH131091 SIB131091:SID131091 SRX131091:SRZ131091 TBT131091:TBV131091 TLP131091:TLR131091 TVL131091:TVN131091 UFH131091:UFJ131091 UPD131091:UPF131091 UYZ131091:UZB131091 VIV131091:VIX131091 VSR131091:VST131091 WCN131091:WCP131091 WMJ131091:WML131091 WWF131091:WWH131091 X196627:Z196627 JT196627:JV196627 TP196627:TR196627 ADL196627:ADN196627 ANH196627:ANJ196627 AXD196627:AXF196627 BGZ196627:BHB196627 BQV196627:BQX196627 CAR196627:CAT196627 CKN196627:CKP196627 CUJ196627:CUL196627 DEF196627:DEH196627 DOB196627:DOD196627 DXX196627:DXZ196627 EHT196627:EHV196627 ERP196627:ERR196627 FBL196627:FBN196627 FLH196627:FLJ196627 FVD196627:FVF196627 GEZ196627:GFB196627 GOV196627:GOX196627 GYR196627:GYT196627 HIN196627:HIP196627 HSJ196627:HSL196627 ICF196627:ICH196627 IMB196627:IMD196627 IVX196627:IVZ196627 JFT196627:JFV196627 JPP196627:JPR196627 JZL196627:JZN196627 KJH196627:KJJ196627 KTD196627:KTF196627 LCZ196627:LDB196627 LMV196627:LMX196627 LWR196627:LWT196627 MGN196627:MGP196627 MQJ196627:MQL196627 NAF196627:NAH196627 NKB196627:NKD196627 NTX196627:NTZ196627 ODT196627:ODV196627 ONP196627:ONR196627 OXL196627:OXN196627 PHH196627:PHJ196627 PRD196627:PRF196627 QAZ196627:QBB196627 QKV196627:QKX196627 QUR196627:QUT196627 REN196627:REP196627 ROJ196627:ROL196627 RYF196627:RYH196627 SIB196627:SID196627 SRX196627:SRZ196627 TBT196627:TBV196627 TLP196627:TLR196627 TVL196627:TVN196627 UFH196627:UFJ196627 UPD196627:UPF196627 UYZ196627:UZB196627 VIV196627:VIX196627 VSR196627:VST196627 WCN196627:WCP196627 WMJ196627:WML196627 WWF196627:WWH196627 X262163:Z262163 JT262163:JV262163 TP262163:TR262163 ADL262163:ADN262163 ANH262163:ANJ262163 AXD262163:AXF262163 BGZ262163:BHB262163 BQV262163:BQX262163 CAR262163:CAT262163 CKN262163:CKP262163 CUJ262163:CUL262163 DEF262163:DEH262163 DOB262163:DOD262163 DXX262163:DXZ262163 EHT262163:EHV262163 ERP262163:ERR262163 FBL262163:FBN262163 FLH262163:FLJ262163 FVD262163:FVF262163 GEZ262163:GFB262163 GOV262163:GOX262163 GYR262163:GYT262163 HIN262163:HIP262163 HSJ262163:HSL262163 ICF262163:ICH262163 IMB262163:IMD262163 IVX262163:IVZ262163 JFT262163:JFV262163 JPP262163:JPR262163 JZL262163:JZN262163 KJH262163:KJJ262163 KTD262163:KTF262163 LCZ262163:LDB262163 LMV262163:LMX262163 LWR262163:LWT262163 MGN262163:MGP262163 MQJ262163:MQL262163 NAF262163:NAH262163 NKB262163:NKD262163 NTX262163:NTZ262163 ODT262163:ODV262163 ONP262163:ONR262163 OXL262163:OXN262163 PHH262163:PHJ262163 PRD262163:PRF262163 QAZ262163:QBB262163 QKV262163:QKX262163 QUR262163:QUT262163 REN262163:REP262163 ROJ262163:ROL262163 RYF262163:RYH262163 SIB262163:SID262163 SRX262163:SRZ262163 TBT262163:TBV262163 TLP262163:TLR262163 TVL262163:TVN262163 UFH262163:UFJ262163 UPD262163:UPF262163 UYZ262163:UZB262163 VIV262163:VIX262163 VSR262163:VST262163 WCN262163:WCP262163 WMJ262163:WML262163 WWF262163:WWH262163 X327699:Z327699 JT327699:JV327699 TP327699:TR327699 ADL327699:ADN327699 ANH327699:ANJ327699 AXD327699:AXF327699 BGZ327699:BHB327699 BQV327699:BQX327699 CAR327699:CAT327699 CKN327699:CKP327699 CUJ327699:CUL327699 DEF327699:DEH327699 DOB327699:DOD327699 DXX327699:DXZ327699 EHT327699:EHV327699 ERP327699:ERR327699 FBL327699:FBN327699 FLH327699:FLJ327699 FVD327699:FVF327699 GEZ327699:GFB327699 GOV327699:GOX327699 GYR327699:GYT327699 HIN327699:HIP327699 HSJ327699:HSL327699 ICF327699:ICH327699 IMB327699:IMD327699 IVX327699:IVZ327699 JFT327699:JFV327699 JPP327699:JPR327699 JZL327699:JZN327699 KJH327699:KJJ327699 KTD327699:KTF327699 LCZ327699:LDB327699 LMV327699:LMX327699 LWR327699:LWT327699 MGN327699:MGP327699 MQJ327699:MQL327699 NAF327699:NAH327699 NKB327699:NKD327699 NTX327699:NTZ327699 ODT327699:ODV327699 ONP327699:ONR327699 OXL327699:OXN327699 PHH327699:PHJ327699 PRD327699:PRF327699 QAZ327699:QBB327699 QKV327699:QKX327699 QUR327699:QUT327699 REN327699:REP327699 ROJ327699:ROL327699 RYF327699:RYH327699 SIB327699:SID327699 SRX327699:SRZ327699 TBT327699:TBV327699 TLP327699:TLR327699 TVL327699:TVN327699 UFH327699:UFJ327699 UPD327699:UPF327699 UYZ327699:UZB327699 VIV327699:VIX327699 VSR327699:VST327699 WCN327699:WCP327699 WMJ327699:WML327699 WWF327699:WWH327699 X393235:Z393235 JT393235:JV393235 TP393235:TR393235 ADL393235:ADN393235 ANH393235:ANJ393235 AXD393235:AXF393235 BGZ393235:BHB393235 BQV393235:BQX393235 CAR393235:CAT393235 CKN393235:CKP393235 CUJ393235:CUL393235 DEF393235:DEH393235 DOB393235:DOD393235 DXX393235:DXZ393235 EHT393235:EHV393235 ERP393235:ERR393235 FBL393235:FBN393235 FLH393235:FLJ393235 FVD393235:FVF393235 GEZ393235:GFB393235 GOV393235:GOX393235 GYR393235:GYT393235 HIN393235:HIP393235 HSJ393235:HSL393235 ICF393235:ICH393235 IMB393235:IMD393235 IVX393235:IVZ393235 JFT393235:JFV393235 JPP393235:JPR393235 JZL393235:JZN393235 KJH393235:KJJ393235 KTD393235:KTF393235 LCZ393235:LDB393235 LMV393235:LMX393235 LWR393235:LWT393235 MGN393235:MGP393235 MQJ393235:MQL393235 NAF393235:NAH393235 NKB393235:NKD393235 NTX393235:NTZ393235 ODT393235:ODV393235 ONP393235:ONR393235 OXL393235:OXN393235 PHH393235:PHJ393235 PRD393235:PRF393235 QAZ393235:QBB393235 QKV393235:QKX393235 QUR393235:QUT393235 REN393235:REP393235 ROJ393235:ROL393235 RYF393235:RYH393235 SIB393235:SID393235 SRX393235:SRZ393235 TBT393235:TBV393235 TLP393235:TLR393235 TVL393235:TVN393235 UFH393235:UFJ393235 UPD393235:UPF393235 UYZ393235:UZB393235 VIV393235:VIX393235 VSR393235:VST393235 WCN393235:WCP393235 WMJ393235:WML393235 WWF393235:WWH393235 X458771:Z458771 JT458771:JV458771 TP458771:TR458771 ADL458771:ADN458771 ANH458771:ANJ458771 AXD458771:AXF458771 BGZ458771:BHB458771 BQV458771:BQX458771 CAR458771:CAT458771 CKN458771:CKP458771 CUJ458771:CUL458771 DEF458771:DEH458771 DOB458771:DOD458771 DXX458771:DXZ458771 EHT458771:EHV458771 ERP458771:ERR458771 FBL458771:FBN458771 FLH458771:FLJ458771 FVD458771:FVF458771 GEZ458771:GFB458771 GOV458771:GOX458771 GYR458771:GYT458771 HIN458771:HIP458771 HSJ458771:HSL458771 ICF458771:ICH458771 IMB458771:IMD458771 IVX458771:IVZ458771 JFT458771:JFV458771 JPP458771:JPR458771 JZL458771:JZN458771 KJH458771:KJJ458771 KTD458771:KTF458771 LCZ458771:LDB458771 LMV458771:LMX458771 LWR458771:LWT458771 MGN458771:MGP458771 MQJ458771:MQL458771 NAF458771:NAH458771 NKB458771:NKD458771 NTX458771:NTZ458771 ODT458771:ODV458771 ONP458771:ONR458771 OXL458771:OXN458771 PHH458771:PHJ458771 PRD458771:PRF458771 QAZ458771:QBB458771 QKV458771:QKX458771 QUR458771:QUT458771 REN458771:REP458771 ROJ458771:ROL458771 RYF458771:RYH458771 SIB458771:SID458771 SRX458771:SRZ458771 TBT458771:TBV458771 TLP458771:TLR458771 TVL458771:TVN458771 UFH458771:UFJ458771 UPD458771:UPF458771 UYZ458771:UZB458771 VIV458771:VIX458771 VSR458771:VST458771 WCN458771:WCP458771 WMJ458771:WML458771 WWF458771:WWH458771 X524307:Z524307 JT524307:JV524307 TP524307:TR524307 ADL524307:ADN524307 ANH524307:ANJ524307 AXD524307:AXF524307 BGZ524307:BHB524307 BQV524307:BQX524307 CAR524307:CAT524307 CKN524307:CKP524307 CUJ524307:CUL524307 DEF524307:DEH524307 DOB524307:DOD524307 DXX524307:DXZ524307 EHT524307:EHV524307 ERP524307:ERR524307 FBL524307:FBN524307 FLH524307:FLJ524307 FVD524307:FVF524307 GEZ524307:GFB524307 GOV524307:GOX524307 GYR524307:GYT524307 HIN524307:HIP524307 HSJ524307:HSL524307 ICF524307:ICH524307 IMB524307:IMD524307 IVX524307:IVZ524307 JFT524307:JFV524307 JPP524307:JPR524307 JZL524307:JZN524307 KJH524307:KJJ524307 KTD524307:KTF524307 LCZ524307:LDB524307 LMV524307:LMX524307 LWR524307:LWT524307 MGN524307:MGP524307 MQJ524307:MQL524307 NAF524307:NAH524307 NKB524307:NKD524307 NTX524307:NTZ524307 ODT524307:ODV524307 ONP524307:ONR524307 OXL524307:OXN524307 PHH524307:PHJ524307 PRD524307:PRF524307 QAZ524307:QBB524307 QKV524307:QKX524307 QUR524307:QUT524307 REN524307:REP524307 ROJ524307:ROL524307 RYF524307:RYH524307 SIB524307:SID524307 SRX524307:SRZ524307 TBT524307:TBV524307 TLP524307:TLR524307 TVL524307:TVN524307 UFH524307:UFJ524307 UPD524307:UPF524307 UYZ524307:UZB524307 VIV524307:VIX524307 VSR524307:VST524307 WCN524307:WCP524307 WMJ524307:WML524307 WWF524307:WWH524307 X589843:Z589843 JT589843:JV589843 TP589843:TR589843 ADL589843:ADN589843 ANH589843:ANJ589843 AXD589843:AXF589843 BGZ589843:BHB589843 BQV589843:BQX589843 CAR589843:CAT589843 CKN589843:CKP589843 CUJ589843:CUL589843 DEF589843:DEH589843 DOB589843:DOD589843 DXX589843:DXZ589843 EHT589843:EHV589843 ERP589843:ERR589843 FBL589843:FBN589843 FLH589843:FLJ589843 FVD589843:FVF589843 GEZ589843:GFB589843 GOV589843:GOX589843 GYR589843:GYT589843 HIN589843:HIP589843 HSJ589843:HSL589843 ICF589843:ICH589843 IMB589843:IMD589843 IVX589843:IVZ589843 JFT589843:JFV589843 JPP589843:JPR589843 JZL589843:JZN589843 KJH589843:KJJ589843 KTD589843:KTF589843 LCZ589843:LDB589843 LMV589843:LMX589843 LWR589843:LWT589843 MGN589843:MGP589843 MQJ589843:MQL589843 NAF589843:NAH589843 NKB589843:NKD589843 NTX589843:NTZ589843 ODT589843:ODV589843 ONP589843:ONR589843 OXL589843:OXN589843 PHH589843:PHJ589843 PRD589843:PRF589843 QAZ589843:QBB589843 QKV589843:QKX589843 QUR589843:QUT589843 REN589843:REP589843 ROJ589843:ROL589843 RYF589843:RYH589843 SIB589843:SID589843 SRX589843:SRZ589843 TBT589843:TBV589843 TLP589843:TLR589843 TVL589843:TVN589843 UFH589843:UFJ589843 UPD589843:UPF589843 UYZ589843:UZB589843 VIV589843:VIX589843 VSR589843:VST589843 WCN589843:WCP589843 WMJ589843:WML589843 WWF589843:WWH589843 X655379:Z655379 JT655379:JV655379 TP655379:TR655379 ADL655379:ADN655379 ANH655379:ANJ655379 AXD655379:AXF655379 BGZ655379:BHB655379 BQV655379:BQX655379 CAR655379:CAT655379 CKN655379:CKP655379 CUJ655379:CUL655379 DEF655379:DEH655379 DOB655379:DOD655379 DXX655379:DXZ655379 EHT655379:EHV655379 ERP655379:ERR655379 FBL655379:FBN655379 FLH655379:FLJ655379 FVD655379:FVF655379 GEZ655379:GFB655379 GOV655379:GOX655379 GYR655379:GYT655379 HIN655379:HIP655379 HSJ655379:HSL655379 ICF655379:ICH655379 IMB655379:IMD655379 IVX655379:IVZ655379 JFT655379:JFV655379 JPP655379:JPR655379 JZL655379:JZN655379 KJH655379:KJJ655379 KTD655379:KTF655379 LCZ655379:LDB655379 LMV655379:LMX655379 LWR655379:LWT655379 MGN655379:MGP655379 MQJ655379:MQL655379 NAF655379:NAH655379 NKB655379:NKD655379 NTX655379:NTZ655379 ODT655379:ODV655379 ONP655379:ONR655379 OXL655379:OXN655379 PHH655379:PHJ655379 PRD655379:PRF655379 QAZ655379:QBB655379 QKV655379:QKX655379 QUR655379:QUT655379 REN655379:REP655379 ROJ655379:ROL655379 RYF655379:RYH655379 SIB655379:SID655379 SRX655379:SRZ655379 TBT655379:TBV655379 TLP655379:TLR655379 TVL655379:TVN655379 UFH655379:UFJ655379 UPD655379:UPF655379 UYZ655379:UZB655379 VIV655379:VIX655379 VSR655379:VST655379 WCN655379:WCP655379 WMJ655379:WML655379 WWF655379:WWH655379 X720915:Z720915 JT720915:JV720915 TP720915:TR720915 ADL720915:ADN720915 ANH720915:ANJ720915 AXD720915:AXF720915 BGZ720915:BHB720915 BQV720915:BQX720915 CAR720915:CAT720915 CKN720915:CKP720915 CUJ720915:CUL720915 DEF720915:DEH720915 DOB720915:DOD720915 DXX720915:DXZ720915 EHT720915:EHV720915 ERP720915:ERR720915 FBL720915:FBN720915 FLH720915:FLJ720915 FVD720915:FVF720915 GEZ720915:GFB720915 GOV720915:GOX720915 GYR720915:GYT720915 HIN720915:HIP720915 HSJ720915:HSL720915 ICF720915:ICH720915 IMB720915:IMD720915 IVX720915:IVZ720915 JFT720915:JFV720915 JPP720915:JPR720915 JZL720915:JZN720915 KJH720915:KJJ720915 KTD720915:KTF720915 LCZ720915:LDB720915 LMV720915:LMX720915 LWR720915:LWT720915 MGN720915:MGP720915 MQJ720915:MQL720915 NAF720915:NAH720915 NKB720915:NKD720915 NTX720915:NTZ720915 ODT720915:ODV720915 ONP720915:ONR720915 OXL720915:OXN720915 PHH720915:PHJ720915 PRD720915:PRF720915 QAZ720915:QBB720915 QKV720915:QKX720915 QUR720915:QUT720915 REN720915:REP720915 ROJ720915:ROL720915 RYF720915:RYH720915 SIB720915:SID720915 SRX720915:SRZ720915 TBT720915:TBV720915 TLP720915:TLR720915 TVL720915:TVN720915 UFH720915:UFJ720915 UPD720915:UPF720915 UYZ720915:UZB720915 VIV720915:VIX720915 VSR720915:VST720915 WCN720915:WCP720915 WMJ720915:WML720915 WWF720915:WWH720915 X786451:Z786451 JT786451:JV786451 TP786451:TR786451 ADL786451:ADN786451 ANH786451:ANJ786451 AXD786451:AXF786451 BGZ786451:BHB786451 BQV786451:BQX786451 CAR786451:CAT786451 CKN786451:CKP786451 CUJ786451:CUL786451 DEF786451:DEH786451 DOB786451:DOD786451 DXX786451:DXZ786451 EHT786451:EHV786451 ERP786451:ERR786451 FBL786451:FBN786451 FLH786451:FLJ786451 FVD786451:FVF786451 GEZ786451:GFB786451 GOV786451:GOX786451 GYR786451:GYT786451 HIN786451:HIP786451 HSJ786451:HSL786451 ICF786451:ICH786451 IMB786451:IMD786451 IVX786451:IVZ786451 JFT786451:JFV786451 JPP786451:JPR786451 JZL786451:JZN786451 KJH786451:KJJ786451 KTD786451:KTF786451 LCZ786451:LDB786451 LMV786451:LMX786451 LWR786451:LWT786451 MGN786451:MGP786451 MQJ786451:MQL786451 NAF786451:NAH786451 NKB786451:NKD786451 NTX786451:NTZ786451 ODT786451:ODV786451 ONP786451:ONR786451 OXL786451:OXN786451 PHH786451:PHJ786451 PRD786451:PRF786451 QAZ786451:QBB786451 QKV786451:QKX786451 QUR786451:QUT786451 REN786451:REP786451 ROJ786451:ROL786451 RYF786451:RYH786451 SIB786451:SID786451 SRX786451:SRZ786451 TBT786451:TBV786451 TLP786451:TLR786451 TVL786451:TVN786451 UFH786451:UFJ786451 UPD786451:UPF786451 UYZ786451:UZB786451 VIV786451:VIX786451 VSR786451:VST786451 WCN786451:WCP786451 WMJ786451:WML786451 WWF786451:WWH786451 X851987:Z851987 JT851987:JV851987 TP851987:TR851987 ADL851987:ADN851987 ANH851987:ANJ851987 AXD851987:AXF851987 BGZ851987:BHB851987 BQV851987:BQX851987 CAR851987:CAT851987 CKN851987:CKP851987 CUJ851987:CUL851987 DEF851987:DEH851987 DOB851987:DOD851987 DXX851987:DXZ851987 EHT851987:EHV851987 ERP851987:ERR851987 FBL851987:FBN851987 FLH851987:FLJ851987 FVD851987:FVF851987 GEZ851987:GFB851987 GOV851987:GOX851987 GYR851987:GYT851987 HIN851987:HIP851987 HSJ851987:HSL851987 ICF851987:ICH851987 IMB851987:IMD851987 IVX851987:IVZ851987 JFT851987:JFV851987 JPP851987:JPR851987 JZL851987:JZN851987 KJH851987:KJJ851987 KTD851987:KTF851987 LCZ851987:LDB851987 LMV851987:LMX851987 LWR851987:LWT851987 MGN851987:MGP851987 MQJ851987:MQL851987 NAF851987:NAH851987 NKB851987:NKD851987 NTX851987:NTZ851987 ODT851987:ODV851987 ONP851987:ONR851987 OXL851987:OXN851987 PHH851987:PHJ851987 PRD851987:PRF851987 QAZ851987:QBB851987 QKV851987:QKX851987 QUR851987:QUT851987 REN851987:REP851987 ROJ851987:ROL851987 RYF851987:RYH851987 SIB851987:SID851987 SRX851987:SRZ851987 TBT851987:TBV851987 TLP851987:TLR851987 TVL851987:TVN851987 UFH851987:UFJ851987 UPD851987:UPF851987 UYZ851987:UZB851987 VIV851987:VIX851987 VSR851987:VST851987 WCN851987:WCP851987 WMJ851987:WML851987 WWF851987:WWH851987 X917523:Z917523 JT917523:JV917523 TP917523:TR917523 ADL917523:ADN917523 ANH917523:ANJ917523 AXD917523:AXF917523 BGZ917523:BHB917523 BQV917523:BQX917523 CAR917523:CAT917523 CKN917523:CKP917523 CUJ917523:CUL917523 DEF917523:DEH917523 DOB917523:DOD917523 DXX917523:DXZ917523 EHT917523:EHV917523 ERP917523:ERR917523 FBL917523:FBN917523 FLH917523:FLJ917523 FVD917523:FVF917523 GEZ917523:GFB917523 GOV917523:GOX917523 GYR917523:GYT917523 HIN917523:HIP917523 HSJ917523:HSL917523 ICF917523:ICH917523 IMB917523:IMD917523 IVX917523:IVZ917523 JFT917523:JFV917523 JPP917523:JPR917523 JZL917523:JZN917523 KJH917523:KJJ917523 KTD917523:KTF917523 LCZ917523:LDB917523 LMV917523:LMX917523 LWR917523:LWT917523 MGN917523:MGP917523 MQJ917523:MQL917523 NAF917523:NAH917523 NKB917523:NKD917523 NTX917523:NTZ917523 ODT917523:ODV917523 ONP917523:ONR917523 OXL917523:OXN917523 PHH917523:PHJ917523 PRD917523:PRF917523 QAZ917523:QBB917523 QKV917523:QKX917523 QUR917523:QUT917523 REN917523:REP917523 ROJ917523:ROL917523 RYF917523:RYH917523 SIB917523:SID917523 SRX917523:SRZ917523 TBT917523:TBV917523 TLP917523:TLR917523 TVL917523:TVN917523 UFH917523:UFJ917523 UPD917523:UPF917523 UYZ917523:UZB917523 VIV917523:VIX917523 VSR917523:VST917523 WCN917523:WCP917523 WMJ917523:WML917523 WWF917523:WWH917523 X983059:Z983059 JT983059:JV983059 TP983059:TR983059 ADL983059:ADN983059 ANH983059:ANJ983059 AXD983059:AXF983059 BGZ983059:BHB983059 BQV983059:BQX983059 CAR983059:CAT983059 CKN983059:CKP983059 CUJ983059:CUL983059 DEF983059:DEH983059 DOB983059:DOD983059 DXX983059:DXZ983059 EHT983059:EHV983059 ERP983059:ERR983059 FBL983059:FBN983059 FLH983059:FLJ983059 FVD983059:FVF983059 GEZ983059:GFB983059 GOV983059:GOX983059 GYR983059:GYT983059 HIN983059:HIP983059 HSJ983059:HSL983059 ICF983059:ICH983059 IMB983059:IMD983059 IVX983059:IVZ983059 JFT983059:JFV983059 JPP983059:JPR983059 JZL983059:JZN983059 KJH983059:KJJ983059 KTD983059:KTF983059 LCZ983059:LDB983059 LMV983059:LMX983059 LWR983059:LWT983059 MGN983059:MGP983059 MQJ983059:MQL983059 NAF983059:NAH983059 NKB983059:NKD983059 NTX983059:NTZ983059 ODT983059:ODV983059 ONP983059:ONR983059 OXL983059:OXN983059 PHH983059:PHJ983059 PRD983059:PRF983059 QAZ983059:QBB983059 QKV983059:QKX983059 QUR983059:QUT983059 REN983059:REP983059 ROJ983059:ROL983059 RYF983059:RYH983059 SIB983059:SID983059 SRX983059:SRZ983059 TBT983059:TBV983059 TLP983059:TLR983059 TVL983059:TVN983059 UFH983059:UFJ983059 UPD983059:UPF983059 UYZ983059:UZB983059 VIV983059:VIX983059 VSR983059:VST983059 WCN983059:WCP983059 WMJ983059:WML983059 WWF983059:WWH983059" xr:uid="{B1402787-BE51-40BD-9CCD-50130A141E2F}">
      <formula1>$BL$18:$BL$20</formula1>
    </dataValidation>
    <dataValidation type="list" allowBlank="1" showInputMessage="1" showErrorMessage="1" sqref="U12:AA12 JQ12:JW12 TM12:TS12 ADI12:ADO12 ANE12:ANK12 AXA12:AXG12 BGW12:BHC12 BQS12:BQY12 CAO12:CAU12 CKK12:CKQ12 CUG12:CUM12 DEC12:DEI12 DNY12:DOE12 DXU12:DYA12 EHQ12:EHW12 ERM12:ERS12 FBI12:FBO12 FLE12:FLK12 FVA12:FVG12 GEW12:GFC12 GOS12:GOY12 GYO12:GYU12 HIK12:HIQ12 HSG12:HSM12 ICC12:ICI12 ILY12:IME12 IVU12:IWA12 JFQ12:JFW12 JPM12:JPS12 JZI12:JZO12 KJE12:KJK12 KTA12:KTG12 LCW12:LDC12 LMS12:LMY12 LWO12:LWU12 MGK12:MGQ12 MQG12:MQM12 NAC12:NAI12 NJY12:NKE12 NTU12:NUA12 ODQ12:ODW12 ONM12:ONS12 OXI12:OXO12 PHE12:PHK12 PRA12:PRG12 QAW12:QBC12 QKS12:QKY12 QUO12:QUU12 REK12:REQ12 ROG12:ROM12 RYC12:RYI12 SHY12:SIE12 SRU12:SSA12 TBQ12:TBW12 TLM12:TLS12 TVI12:TVO12 UFE12:UFK12 UPA12:UPG12 UYW12:UZC12 VIS12:VIY12 VSO12:VSU12 WCK12:WCQ12 WMG12:WMM12 WWC12:WWI12 U65548:AA65548 JQ65548:JW65548 TM65548:TS65548 ADI65548:ADO65548 ANE65548:ANK65548 AXA65548:AXG65548 BGW65548:BHC65548 BQS65548:BQY65548 CAO65548:CAU65548 CKK65548:CKQ65548 CUG65548:CUM65548 DEC65548:DEI65548 DNY65548:DOE65548 DXU65548:DYA65548 EHQ65548:EHW65548 ERM65548:ERS65548 FBI65548:FBO65548 FLE65548:FLK65548 FVA65548:FVG65548 GEW65548:GFC65548 GOS65548:GOY65548 GYO65548:GYU65548 HIK65548:HIQ65548 HSG65548:HSM65548 ICC65548:ICI65548 ILY65548:IME65548 IVU65548:IWA65548 JFQ65548:JFW65548 JPM65548:JPS65548 JZI65548:JZO65548 KJE65548:KJK65548 KTA65548:KTG65548 LCW65548:LDC65548 LMS65548:LMY65548 LWO65548:LWU65548 MGK65548:MGQ65548 MQG65548:MQM65548 NAC65548:NAI65548 NJY65548:NKE65548 NTU65548:NUA65548 ODQ65548:ODW65548 ONM65548:ONS65548 OXI65548:OXO65548 PHE65548:PHK65548 PRA65548:PRG65548 QAW65548:QBC65548 QKS65548:QKY65548 QUO65548:QUU65548 REK65548:REQ65548 ROG65548:ROM65548 RYC65548:RYI65548 SHY65548:SIE65548 SRU65548:SSA65548 TBQ65548:TBW65548 TLM65548:TLS65548 TVI65548:TVO65548 UFE65548:UFK65548 UPA65548:UPG65548 UYW65548:UZC65548 VIS65548:VIY65548 VSO65548:VSU65548 WCK65548:WCQ65548 WMG65548:WMM65548 WWC65548:WWI65548 U131084:AA131084 JQ131084:JW131084 TM131084:TS131084 ADI131084:ADO131084 ANE131084:ANK131084 AXA131084:AXG131084 BGW131084:BHC131084 BQS131084:BQY131084 CAO131084:CAU131084 CKK131084:CKQ131084 CUG131084:CUM131084 DEC131084:DEI131084 DNY131084:DOE131084 DXU131084:DYA131084 EHQ131084:EHW131084 ERM131084:ERS131084 FBI131084:FBO131084 FLE131084:FLK131084 FVA131084:FVG131084 GEW131084:GFC131084 GOS131084:GOY131084 GYO131084:GYU131084 HIK131084:HIQ131084 HSG131084:HSM131084 ICC131084:ICI131084 ILY131084:IME131084 IVU131084:IWA131084 JFQ131084:JFW131084 JPM131084:JPS131084 JZI131084:JZO131084 KJE131084:KJK131084 KTA131084:KTG131084 LCW131084:LDC131084 LMS131084:LMY131084 LWO131084:LWU131084 MGK131084:MGQ131084 MQG131084:MQM131084 NAC131084:NAI131084 NJY131084:NKE131084 NTU131084:NUA131084 ODQ131084:ODW131084 ONM131084:ONS131084 OXI131084:OXO131084 PHE131084:PHK131084 PRA131084:PRG131084 QAW131084:QBC131084 QKS131084:QKY131084 QUO131084:QUU131084 REK131084:REQ131084 ROG131084:ROM131084 RYC131084:RYI131084 SHY131084:SIE131084 SRU131084:SSA131084 TBQ131084:TBW131084 TLM131084:TLS131084 TVI131084:TVO131084 UFE131084:UFK131084 UPA131084:UPG131084 UYW131084:UZC131084 VIS131084:VIY131084 VSO131084:VSU131084 WCK131084:WCQ131084 WMG131084:WMM131084 WWC131084:WWI131084 U196620:AA196620 JQ196620:JW196620 TM196620:TS196620 ADI196620:ADO196620 ANE196620:ANK196620 AXA196620:AXG196620 BGW196620:BHC196620 BQS196620:BQY196620 CAO196620:CAU196620 CKK196620:CKQ196620 CUG196620:CUM196620 DEC196620:DEI196620 DNY196620:DOE196620 DXU196620:DYA196620 EHQ196620:EHW196620 ERM196620:ERS196620 FBI196620:FBO196620 FLE196620:FLK196620 FVA196620:FVG196620 GEW196620:GFC196620 GOS196620:GOY196620 GYO196620:GYU196620 HIK196620:HIQ196620 HSG196620:HSM196620 ICC196620:ICI196620 ILY196620:IME196620 IVU196620:IWA196620 JFQ196620:JFW196620 JPM196620:JPS196620 JZI196620:JZO196620 KJE196620:KJK196620 KTA196620:KTG196620 LCW196620:LDC196620 LMS196620:LMY196620 LWO196620:LWU196620 MGK196620:MGQ196620 MQG196620:MQM196620 NAC196620:NAI196620 NJY196620:NKE196620 NTU196620:NUA196620 ODQ196620:ODW196620 ONM196620:ONS196620 OXI196620:OXO196620 PHE196620:PHK196620 PRA196620:PRG196620 QAW196620:QBC196620 QKS196620:QKY196620 QUO196620:QUU196620 REK196620:REQ196620 ROG196620:ROM196620 RYC196620:RYI196620 SHY196620:SIE196620 SRU196620:SSA196620 TBQ196620:TBW196620 TLM196620:TLS196620 TVI196620:TVO196620 UFE196620:UFK196620 UPA196620:UPG196620 UYW196620:UZC196620 VIS196620:VIY196620 VSO196620:VSU196620 WCK196620:WCQ196620 WMG196620:WMM196620 WWC196620:WWI196620 U262156:AA262156 JQ262156:JW262156 TM262156:TS262156 ADI262156:ADO262156 ANE262156:ANK262156 AXA262156:AXG262156 BGW262156:BHC262156 BQS262156:BQY262156 CAO262156:CAU262156 CKK262156:CKQ262156 CUG262156:CUM262156 DEC262156:DEI262156 DNY262156:DOE262156 DXU262156:DYA262156 EHQ262156:EHW262156 ERM262156:ERS262156 FBI262156:FBO262156 FLE262156:FLK262156 FVA262156:FVG262156 GEW262156:GFC262156 GOS262156:GOY262156 GYO262156:GYU262156 HIK262156:HIQ262156 HSG262156:HSM262156 ICC262156:ICI262156 ILY262156:IME262156 IVU262156:IWA262156 JFQ262156:JFW262156 JPM262156:JPS262156 JZI262156:JZO262156 KJE262156:KJK262156 KTA262156:KTG262156 LCW262156:LDC262156 LMS262156:LMY262156 LWO262156:LWU262156 MGK262156:MGQ262156 MQG262156:MQM262156 NAC262156:NAI262156 NJY262156:NKE262156 NTU262156:NUA262156 ODQ262156:ODW262156 ONM262156:ONS262156 OXI262156:OXO262156 PHE262156:PHK262156 PRA262156:PRG262156 QAW262156:QBC262156 QKS262156:QKY262156 QUO262156:QUU262156 REK262156:REQ262156 ROG262156:ROM262156 RYC262156:RYI262156 SHY262156:SIE262156 SRU262156:SSA262156 TBQ262156:TBW262156 TLM262156:TLS262156 TVI262156:TVO262156 UFE262156:UFK262156 UPA262156:UPG262156 UYW262156:UZC262156 VIS262156:VIY262156 VSO262156:VSU262156 WCK262156:WCQ262156 WMG262156:WMM262156 WWC262156:WWI262156 U327692:AA327692 JQ327692:JW327692 TM327692:TS327692 ADI327692:ADO327692 ANE327692:ANK327692 AXA327692:AXG327692 BGW327692:BHC327692 BQS327692:BQY327692 CAO327692:CAU327692 CKK327692:CKQ327692 CUG327692:CUM327692 DEC327692:DEI327692 DNY327692:DOE327692 DXU327692:DYA327692 EHQ327692:EHW327692 ERM327692:ERS327692 FBI327692:FBO327692 FLE327692:FLK327692 FVA327692:FVG327692 GEW327692:GFC327692 GOS327692:GOY327692 GYO327692:GYU327692 HIK327692:HIQ327692 HSG327692:HSM327692 ICC327692:ICI327692 ILY327692:IME327692 IVU327692:IWA327692 JFQ327692:JFW327692 JPM327692:JPS327692 JZI327692:JZO327692 KJE327692:KJK327692 KTA327692:KTG327692 LCW327692:LDC327692 LMS327692:LMY327692 LWO327692:LWU327692 MGK327692:MGQ327692 MQG327692:MQM327692 NAC327692:NAI327692 NJY327692:NKE327692 NTU327692:NUA327692 ODQ327692:ODW327692 ONM327692:ONS327692 OXI327692:OXO327692 PHE327692:PHK327692 PRA327692:PRG327692 QAW327692:QBC327692 QKS327692:QKY327692 QUO327692:QUU327692 REK327692:REQ327692 ROG327692:ROM327692 RYC327692:RYI327692 SHY327692:SIE327692 SRU327692:SSA327692 TBQ327692:TBW327692 TLM327692:TLS327692 TVI327692:TVO327692 UFE327692:UFK327692 UPA327692:UPG327692 UYW327692:UZC327692 VIS327692:VIY327692 VSO327692:VSU327692 WCK327692:WCQ327692 WMG327692:WMM327692 WWC327692:WWI327692 U393228:AA393228 JQ393228:JW393228 TM393228:TS393228 ADI393228:ADO393228 ANE393228:ANK393228 AXA393228:AXG393228 BGW393228:BHC393228 BQS393228:BQY393228 CAO393228:CAU393228 CKK393228:CKQ393228 CUG393228:CUM393228 DEC393228:DEI393228 DNY393228:DOE393228 DXU393228:DYA393228 EHQ393228:EHW393228 ERM393228:ERS393228 FBI393228:FBO393228 FLE393228:FLK393228 FVA393228:FVG393228 GEW393228:GFC393228 GOS393228:GOY393228 GYO393228:GYU393228 HIK393228:HIQ393228 HSG393228:HSM393228 ICC393228:ICI393228 ILY393228:IME393228 IVU393228:IWA393228 JFQ393228:JFW393228 JPM393228:JPS393228 JZI393228:JZO393228 KJE393228:KJK393228 KTA393228:KTG393228 LCW393228:LDC393228 LMS393228:LMY393228 LWO393228:LWU393228 MGK393228:MGQ393228 MQG393228:MQM393228 NAC393228:NAI393228 NJY393228:NKE393228 NTU393228:NUA393228 ODQ393228:ODW393228 ONM393228:ONS393228 OXI393228:OXO393228 PHE393228:PHK393228 PRA393228:PRG393228 QAW393228:QBC393228 QKS393228:QKY393228 QUO393228:QUU393228 REK393228:REQ393228 ROG393228:ROM393228 RYC393228:RYI393228 SHY393228:SIE393228 SRU393228:SSA393228 TBQ393228:TBW393228 TLM393228:TLS393228 TVI393228:TVO393228 UFE393228:UFK393228 UPA393228:UPG393228 UYW393228:UZC393228 VIS393228:VIY393228 VSO393228:VSU393228 WCK393228:WCQ393228 WMG393228:WMM393228 WWC393228:WWI393228 U458764:AA458764 JQ458764:JW458764 TM458764:TS458764 ADI458764:ADO458764 ANE458764:ANK458764 AXA458764:AXG458764 BGW458764:BHC458764 BQS458764:BQY458764 CAO458764:CAU458764 CKK458764:CKQ458764 CUG458764:CUM458764 DEC458764:DEI458764 DNY458764:DOE458764 DXU458764:DYA458764 EHQ458764:EHW458764 ERM458764:ERS458764 FBI458764:FBO458764 FLE458764:FLK458764 FVA458764:FVG458764 GEW458764:GFC458764 GOS458764:GOY458764 GYO458764:GYU458764 HIK458764:HIQ458764 HSG458764:HSM458764 ICC458764:ICI458764 ILY458764:IME458764 IVU458764:IWA458764 JFQ458764:JFW458764 JPM458764:JPS458764 JZI458764:JZO458764 KJE458764:KJK458764 KTA458764:KTG458764 LCW458764:LDC458764 LMS458764:LMY458764 LWO458764:LWU458764 MGK458764:MGQ458764 MQG458764:MQM458764 NAC458764:NAI458764 NJY458764:NKE458764 NTU458764:NUA458764 ODQ458764:ODW458764 ONM458764:ONS458764 OXI458764:OXO458764 PHE458764:PHK458764 PRA458764:PRG458764 QAW458764:QBC458764 QKS458764:QKY458764 QUO458764:QUU458764 REK458764:REQ458764 ROG458764:ROM458764 RYC458764:RYI458764 SHY458764:SIE458764 SRU458764:SSA458764 TBQ458764:TBW458764 TLM458764:TLS458764 TVI458764:TVO458764 UFE458764:UFK458764 UPA458764:UPG458764 UYW458764:UZC458764 VIS458764:VIY458764 VSO458764:VSU458764 WCK458764:WCQ458764 WMG458764:WMM458764 WWC458764:WWI458764 U524300:AA524300 JQ524300:JW524300 TM524300:TS524300 ADI524300:ADO524300 ANE524300:ANK524300 AXA524300:AXG524300 BGW524300:BHC524300 BQS524300:BQY524300 CAO524300:CAU524300 CKK524300:CKQ524300 CUG524300:CUM524300 DEC524300:DEI524300 DNY524300:DOE524300 DXU524300:DYA524300 EHQ524300:EHW524300 ERM524300:ERS524300 FBI524300:FBO524300 FLE524300:FLK524300 FVA524300:FVG524300 GEW524300:GFC524300 GOS524300:GOY524300 GYO524300:GYU524300 HIK524300:HIQ524300 HSG524300:HSM524300 ICC524300:ICI524300 ILY524300:IME524300 IVU524300:IWA524300 JFQ524300:JFW524300 JPM524300:JPS524300 JZI524300:JZO524300 KJE524300:KJK524300 KTA524300:KTG524300 LCW524300:LDC524300 LMS524300:LMY524300 LWO524300:LWU524300 MGK524300:MGQ524300 MQG524300:MQM524300 NAC524300:NAI524300 NJY524300:NKE524300 NTU524300:NUA524300 ODQ524300:ODW524300 ONM524300:ONS524300 OXI524300:OXO524300 PHE524300:PHK524300 PRA524300:PRG524300 QAW524300:QBC524300 QKS524300:QKY524300 QUO524300:QUU524300 REK524300:REQ524300 ROG524300:ROM524300 RYC524300:RYI524300 SHY524300:SIE524300 SRU524300:SSA524300 TBQ524300:TBW524300 TLM524300:TLS524300 TVI524300:TVO524300 UFE524300:UFK524300 UPA524300:UPG524300 UYW524300:UZC524300 VIS524300:VIY524300 VSO524300:VSU524300 WCK524300:WCQ524300 WMG524300:WMM524300 WWC524300:WWI524300 U589836:AA589836 JQ589836:JW589836 TM589836:TS589836 ADI589836:ADO589836 ANE589836:ANK589836 AXA589836:AXG589836 BGW589836:BHC589836 BQS589836:BQY589836 CAO589836:CAU589836 CKK589836:CKQ589836 CUG589836:CUM589836 DEC589836:DEI589836 DNY589836:DOE589836 DXU589836:DYA589836 EHQ589836:EHW589836 ERM589836:ERS589836 FBI589836:FBO589836 FLE589836:FLK589836 FVA589836:FVG589836 GEW589836:GFC589836 GOS589836:GOY589836 GYO589836:GYU589836 HIK589836:HIQ589836 HSG589836:HSM589836 ICC589836:ICI589836 ILY589836:IME589836 IVU589836:IWA589836 JFQ589836:JFW589836 JPM589836:JPS589836 JZI589836:JZO589836 KJE589836:KJK589836 KTA589836:KTG589836 LCW589836:LDC589836 LMS589836:LMY589836 LWO589836:LWU589836 MGK589836:MGQ589836 MQG589836:MQM589836 NAC589836:NAI589836 NJY589836:NKE589836 NTU589836:NUA589836 ODQ589836:ODW589836 ONM589836:ONS589836 OXI589836:OXO589836 PHE589836:PHK589836 PRA589836:PRG589836 QAW589836:QBC589836 QKS589836:QKY589836 QUO589836:QUU589836 REK589836:REQ589836 ROG589836:ROM589836 RYC589836:RYI589836 SHY589836:SIE589836 SRU589836:SSA589836 TBQ589836:TBW589836 TLM589836:TLS589836 TVI589836:TVO589836 UFE589836:UFK589836 UPA589836:UPG589836 UYW589836:UZC589836 VIS589836:VIY589836 VSO589836:VSU589836 WCK589836:WCQ589836 WMG589836:WMM589836 WWC589836:WWI589836 U655372:AA655372 JQ655372:JW655372 TM655372:TS655372 ADI655372:ADO655372 ANE655372:ANK655372 AXA655372:AXG655372 BGW655372:BHC655372 BQS655372:BQY655372 CAO655372:CAU655372 CKK655372:CKQ655372 CUG655372:CUM655372 DEC655372:DEI655372 DNY655372:DOE655372 DXU655372:DYA655372 EHQ655372:EHW655372 ERM655372:ERS655372 FBI655372:FBO655372 FLE655372:FLK655372 FVA655372:FVG655372 GEW655372:GFC655372 GOS655372:GOY655372 GYO655372:GYU655372 HIK655372:HIQ655372 HSG655372:HSM655372 ICC655372:ICI655372 ILY655372:IME655372 IVU655372:IWA655372 JFQ655372:JFW655372 JPM655372:JPS655372 JZI655372:JZO655372 KJE655372:KJK655372 KTA655372:KTG655372 LCW655372:LDC655372 LMS655372:LMY655372 LWO655372:LWU655372 MGK655372:MGQ655372 MQG655372:MQM655372 NAC655372:NAI655372 NJY655372:NKE655372 NTU655372:NUA655372 ODQ655372:ODW655372 ONM655372:ONS655372 OXI655372:OXO655372 PHE655372:PHK655372 PRA655372:PRG655372 QAW655372:QBC655372 QKS655372:QKY655372 QUO655372:QUU655372 REK655372:REQ655372 ROG655372:ROM655372 RYC655372:RYI655372 SHY655372:SIE655372 SRU655372:SSA655372 TBQ655372:TBW655372 TLM655372:TLS655372 TVI655372:TVO655372 UFE655372:UFK655372 UPA655372:UPG655372 UYW655372:UZC655372 VIS655372:VIY655372 VSO655372:VSU655372 WCK655372:WCQ655372 WMG655372:WMM655372 WWC655372:WWI655372 U720908:AA720908 JQ720908:JW720908 TM720908:TS720908 ADI720908:ADO720908 ANE720908:ANK720908 AXA720908:AXG720908 BGW720908:BHC720908 BQS720908:BQY720908 CAO720908:CAU720908 CKK720908:CKQ720908 CUG720908:CUM720908 DEC720908:DEI720908 DNY720908:DOE720908 DXU720908:DYA720908 EHQ720908:EHW720908 ERM720908:ERS720908 FBI720908:FBO720908 FLE720908:FLK720908 FVA720908:FVG720908 GEW720908:GFC720908 GOS720908:GOY720908 GYO720908:GYU720908 HIK720908:HIQ720908 HSG720908:HSM720908 ICC720908:ICI720908 ILY720908:IME720908 IVU720908:IWA720908 JFQ720908:JFW720908 JPM720908:JPS720908 JZI720908:JZO720908 KJE720908:KJK720908 KTA720908:KTG720908 LCW720908:LDC720908 LMS720908:LMY720908 LWO720908:LWU720908 MGK720908:MGQ720908 MQG720908:MQM720908 NAC720908:NAI720908 NJY720908:NKE720908 NTU720908:NUA720908 ODQ720908:ODW720908 ONM720908:ONS720908 OXI720908:OXO720908 PHE720908:PHK720908 PRA720908:PRG720908 QAW720908:QBC720908 QKS720908:QKY720908 QUO720908:QUU720908 REK720908:REQ720908 ROG720908:ROM720908 RYC720908:RYI720908 SHY720908:SIE720908 SRU720908:SSA720908 TBQ720908:TBW720908 TLM720908:TLS720908 TVI720908:TVO720908 UFE720908:UFK720908 UPA720908:UPG720908 UYW720908:UZC720908 VIS720908:VIY720908 VSO720908:VSU720908 WCK720908:WCQ720908 WMG720908:WMM720908 WWC720908:WWI720908 U786444:AA786444 JQ786444:JW786444 TM786444:TS786444 ADI786444:ADO786444 ANE786444:ANK786444 AXA786444:AXG786444 BGW786444:BHC786444 BQS786444:BQY786444 CAO786444:CAU786444 CKK786444:CKQ786444 CUG786444:CUM786444 DEC786444:DEI786444 DNY786444:DOE786444 DXU786444:DYA786444 EHQ786444:EHW786444 ERM786444:ERS786444 FBI786444:FBO786444 FLE786444:FLK786444 FVA786444:FVG786444 GEW786444:GFC786444 GOS786444:GOY786444 GYO786444:GYU786444 HIK786444:HIQ786444 HSG786444:HSM786444 ICC786444:ICI786444 ILY786444:IME786444 IVU786444:IWA786444 JFQ786444:JFW786444 JPM786444:JPS786444 JZI786444:JZO786444 KJE786444:KJK786444 KTA786444:KTG786444 LCW786444:LDC786444 LMS786444:LMY786444 LWO786444:LWU786444 MGK786444:MGQ786444 MQG786444:MQM786444 NAC786444:NAI786444 NJY786444:NKE786444 NTU786444:NUA786444 ODQ786444:ODW786444 ONM786444:ONS786444 OXI786444:OXO786444 PHE786444:PHK786444 PRA786444:PRG786444 QAW786444:QBC786444 QKS786444:QKY786444 QUO786444:QUU786444 REK786444:REQ786444 ROG786444:ROM786444 RYC786444:RYI786444 SHY786444:SIE786444 SRU786444:SSA786444 TBQ786444:TBW786444 TLM786444:TLS786444 TVI786444:TVO786444 UFE786444:UFK786444 UPA786444:UPG786444 UYW786444:UZC786444 VIS786444:VIY786444 VSO786444:VSU786444 WCK786444:WCQ786444 WMG786444:WMM786444 WWC786444:WWI786444 U851980:AA851980 JQ851980:JW851980 TM851980:TS851980 ADI851980:ADO851980 ANE851980:ANK851980 AXA851980:AXG851980 BGW851980:BHC851980 BQS851980:BQY851980 CAO851980:CAU851980 CKK851980:CKQ851980 CUG851980:CUM851980 DEC851980:DEI851980 DNY851980:DOE851980 DXU851980:DYA851980 EHQ851980:EHW851980 ERM851980:ERS851980 FBI851980:FBO851980 FLE851980:FLK851980 FVA851980:FVG851980 GEW851980:GFC851980 GOS851980:GOY851980 GYO851980:GYU851980 HIK851980:HIQ851980 HSG851980:HSM851980 ICC851980:ICI851980 ILY851980:IME851980 IVU851980:IWA851980 JFQ851980:JFW851980 JPM851980:JPS851980 JZI851980:JZO851980 KJE851980:KJK851980 KTA851980:KTG851980 LCW851980:LDC851980 LMS851980:LMY851980 LWO851980:LWU851980 MGK851980:MGQ851980 MQG851980:MQM851980 NAC851980:NAI851980 NJY851980:NKE851980 NTU851980:NUA851980 ODQ851980:ODW851980 ONM851980:ONS851980 OXI851980:OXO851980 PHE851980:PHK851980 PRA851980:PRG851980 QAW851980:QBC851980 QKS851980:QKY851980 QUO851980:QUU851980 REK851980:REQ851980 ROG851980:ROM851980 RYC851980:RYI851980 SHY851980:SIE851980 SRU851980:SSA851980 TBQ851980:TBW851980 TLM851980:TLS851980 TVI851980:TVO851980 UFE851980:UFK851980 UPA851980:UPG851980 UYW851980:UZC851980 VIS851980:VIY851980 VSO851980:VSU851980 WCK851980:WCQ851980 WMG851980:WMM851980 WWC851980:WWI851980 U917516:AA917516 JQ917516:JW917516 TM917516:TS917516 ADI917516:ADO917516 ANE917516:ANK917516 AXA917516:AXG917516 BGW917516:BHC917516 BQS917516:BQY917516 CAO917516:CAU917516 CKK917516:CKQ917516 CUG917516:CUM917516 DEC917516:DEI917516 DNY917516:DOE917516 DXU917516:DYA917516 EHQ917516:EHW917516 ERM917516:ERS917516 FBI917516:FBO917516 FLE917516:FLK917516 FVA917516:FVG917516 GEW917516:GFC917516 GOS917516:GOY917516 GYO917516:GYU917516 HIK917516:HIQ917516 HSG917516:HSM917516 ICC917516:ICI917516 ILY917516:IME917516 IVU917516:IWA917516 JFQ917516:JFW917516 JPM917516:JPS917516 JZI917516:JZO917516 KJE917516:KJK917516 KTA917516:KTG917516 LCW917516:LDC917516 LMS917516:LMY917516 LWO917516:LWU917516 MGK917516:MGQ917516 MQG917516:MQM917516 NAC917516:NAI917516 NJY917516:NKE917516 NTU917516:NUA917516 ODQ917516:ODW917516 ONM917516:ONS917516 OXI917516:OXO917516 PHE917516:PHK917516 PRA917516:PRG917516 QAW917516:QBC917516 QKS917516:QKY917516 QUO917516:QUU917516 REK917516:REQ917516 ROG917516:ROM917516 RYC917516:RYI917516 SHY917516:SIE917516 SRU917516:SSA917516 TBQ917516:TBW917516 TLM917516:TLS917516 TVI917516:TVO917516 UFE917516:UFK917516 UPA917516:UPG917516 UYW917516:UZC917516 VIS917516:VIY917516 VSO917516:VSU917516 WCK917516:WCQ917516 WMG917516:WMM917516 WWC917516:WWI917516 U983052:AA983052 JQ983052:JW983052 TM983052:TS983052 ADI983052:ADO983052 ANE983052:ANK983052 AXA983052:AXG983052 BGW983052:BHC983052 BQS983052:BQY983052 CAO983052:CAU983052 CKK983052:CKQ983052 CUG983052:CUM983052 DEC983052:DEI983052 DNY983052:DOE983052 DXU983052:DYA983052 EHQ983052:EHW983052 ERM983052:ERS983052 FBI983052:FBO983052 FLE983052:FLK983052 FVA983052:FVG983052 GEW983052:GFC983052 GOS983052:GOY983052 GYO983052:GYU983052 HIK983052:HIQ983052 HSG983052:HSM983052 ICC983052:ICI983052 ILY983052:IME983052 IVU983052:IWA983052 JFQ983052:JFW983052 JPM983052:JPS983052 JZI983052:JZO983052 KJE983052:KJK983052 KTA983052:KTG983052 LCW983052:LDC983052 LMS983052:LMY983052 LWO983052:LWU983052 MGK983052:MGQ983052 MQG983052:MQM983052 NAC983052:NAI983052 NJY983052:NKE983052 NTU983052:NUA983052 ODQ983052:ODW983052 ONM983052:ONS983052 OXI983052:OXO983052 PHE983052:PHK983052 PRA983052:PRG983052 QAW983052:QBC983052 QKS983052:QKY983052 QUO983052:QUU983052 REK983052:REQ983052 ROG983052:ROM983052 RYC983052:RYI983052 SHY983052:SIE983052 SRU983052:SSA983052 TBQ983052:TBW983052 TLM983052:TLS983052 TVI983052:TVO983052 UFE983052:UFK983052 UPA983052:UPG983052 UYW983052:UZC983052 VIS983052:VIY983052 VSO983052:VSU983052 WCK983052:WCQ983052 WMG983052:WMM983052 WWC983052:WWI983052" xr:uid="{347DD7E2-3B76-4E2A-9A0B-62F80AB4C83E}">
      <formula1>$BL$27:$BL$31</formula1>
    </dataValidation>
    <dataValidation type="list" allowBlank="1" showInputMessage="1" showErrorMessage="1" sqref="B13:J13 IX13:JF13 ST13:TB13 ACP13:ACX13 AML13:AMT13 AWH13:AWP13 BGD13:BGL13 BPZ13:BQH13 BZV13:CAD13 CJR13:CJZ13 CTN13:CTV13 DDJ13:DDR13 DNF13:DNN13 DXB13:DXJ13 EGX13:EHF13 EQT13:ERB13 FAP13:FAX13 FKL13:FKT13 FUH13:FUP13 GED13:GEL13 GNZ13:GOH13 GXV13:GYD13 HHR13:HHZ13 HRN13:HRV13 IBJ13:IBR13 ILF13:ILN13 IVB13:IVJ13 JEX13:JFF13 JOT13:JPB13 JYP13:JYX13 KIL13:KIT13 KSH13:KSP13 LCD13:LCL13 LLZ13:LMH13 LVV13:LWD13 MFR13:MFZ13 MPN13:MPV13 MZJ13:MZR13 NJF13:NJN13 NTB13:NTJ13 OCX13:ODF13 OMT13:ONB13 OWP13:OWX13 PGL13:PGT13 PQH13:PQP13 QAD13:QAL13 QJZ13:QKH13 QTV13:QUD13 RDR13:RDZ13 RNN13:RNV13 RXJ13:RXR13 SHF13:SHN13 SRB13:SRJ13 TAX13:TBF13 TKT13:TLB13 TUP13:TUX13 UEL13:UET13 UOH13:UOP13 UYD13:UYL13 VHZ13:VIH13 VRV13:VSD13 WBR13:WBZ13 WLN13:WLV13 WVJ13:WVR13 B65549:J65549 IX65549:JF65549 ST65549:TB65549 ACP65549:ACX65549 AML65549:AMT65549 AWH65549:AWP65549 BGD65549:BGL65549 BPZ65549:BQH65549 BZV65549:CAD65549 CJR65549:CJZ65549 CTN65549:CTV65549 DDJ65549:DDR65549 DNF65549:DNN65549 DXB65549:DXJ65549 EGX65549:EHF65549 EQT65549:ERB65549 FAP65549:FAX65549 FKL65549:FKT65549 FUH65549:FUP65549 GED65549:GEL65549 GNZ65549:GOH65549 GXV65549:GYD65549 HHR65549:HHZ65549 HRN65549:HRV65549 IBJ65549:IBR65549 ILF65549:ILN65549 IVB65549:IVJ65549 JEX65549:JFF65549 JOT65549:JPB65549 JYP65549:JYX65549 KIL65549:KIT65549 KSH65549:KSP65549 LCD65549:LCL65549 LLZ65549:LMH65549 LVV65549:LWD65549 MFR65549:MFZ65549 MPN65549:MPV65549 MZJ65549:MZR65549 NJF65549:NJN65549 NTB65549:NTJ65549 OCX65549:ODF65549 OMT65549:ONB65549 OWP65549:OWX65549 PGL65549:PGT65549 PQH65549:PQP65549 QAD65549:QAL65549 QJZ65549:QKH65549 QTV65549:QUD65549 RDR65549:RDZ65549 RNN65549:RNV65549 RXJ65549:RXR65549 SHF65549:SHN65549 SRB65549:SRJ65549 TAX65549:TBF65549 TKT65549:TLB65549 TUP65549:TUX65549 UEL65549:UET65549 UOH65549:UOP65549 UYD65549:UYL65549 VHZ65549:VIH65549 VRV65549:VSD65549 WBR65549:WBZ65549 WLN65549:WLV65549 WVJ65549:WVR65549 B131085:J131085 IX131085:JF131085 ST131085:TB131085 ACP131085:ACX131085 AML131085:AMT131085 AWH131085:AWP131085 BGD131085:BGL131085 BPZ131085:BQH131085 BZV131085:CAD131085 CJR131085:CJZ131085 CTN131085:CTV131085 DDJ131085:DDR131085 DNF131085:DNN131085 DXB131085:DXJ131085 EGX131085:EHF131085 EQT131085:ERB131085 FAP131085:FAX131085 FKL131085:FKT131085 FUH131085:FUP131085 GED131085:GEL131085 GNZ131085:GOH131085 GXV131085:GYD131085 HHR131085:HHZ131085 HRN131085:HRV131085 IBJ131085:IBR131085 ILF131085:ILN131085 IVB131085:IVJ131085 JEX131085:JFF131085 JOT131085:JPB131085 JYP131085:JYX131085 KIL131085:KIT131085 KSH131085:KSP131085 LCD131085:LCL131085 LLZ131085:LMH131085 LVV131085:LWD131085 MFR131085:MFZ131085 MPN131085:MPV131085 MZJ131085:MZR131085 NJF131085:NJN131085 NTB131085:NTJ131085 OCX131085:ODF131085 OMT131085:ONB131085 OWP131085:OWX131085 PGL131085:PGT131085 PQH131085:PQP131085 QAD131085:QAL131085 QJZ131085:QKH131085 QTV131085:QUD131085 RDR131085:RDZ131085 RNN131085:RNV131085 RXJ131085:RXR131085 SHF131085:SHN131085 SRB131085:SRJ131085 TAX131085:TBF131085 TKT131085:TLB131085 TUP131085:TUX131085 UEL131085:UET131085 UOH131085:UOP131085 UYD131085:UYL131085 VHZ131085:VIH131085 VRV131085:VSD131085 WBR131085:WBZ131085 WLN131085:WLV131085 WVJ131085:WVR131085 B196621:J196621 IX196621:JF196621 ST196621:TB196621 ACP196621:ACX196621 AML196621:AMT196621 AWH196621:AWP196621 BGD196621:BGL196621 BPZ196621:BQH196621 BZV196621:CAD196621 CJR196621:CJZ196621 CTN196621:CTV196621 DDJ196621:DDR196621 DNF196621:DNN196621 DXB196621:DXJ196621 EGX196621:EHF196621 EQT196621:ERB196621 FAP196621:FAX196621 FKL196621:FKT196621 FUH196621:FUP196621 GED196621:GEL196621 GNZ196621:GOH196621 GXV196621:GYD196621 HHR196621:HHZ196621 HRN196621:HRV196621 IBJ196621:IBR196621 ILF196621:ILN196621 IVB196621:IVJ196621 JEX196621:JFF196621 JOT196621:JPB196621 JYP196621:JYX196621 KIL196621:KIT196621 KSH196621:KSP196621 LCD196621:LCL196621 LLZ196621:LMH196621 LVV196621:LWD196621 MFR196621:MFZ196621 MPN196621:MPV196621 MZJ196621:MZR196621 NJF196621:NJN196621 NTB196621:NTJ196621 OCX196621:ODF196621 OMT196621:ONB196621 OWP196621:OWX196621 PGL196621:PGT196621 PQH196621:PQP196621 QAD196621:QAL196621 QJZ196621:QKH196621 QTV196621:QUD196621 RDR196621:RDZ196621 RNN196621:RNV196621 RXJ196621:RXR196621 SHF196621:SHN196621 SRB196621:SRJ196621 TAX196621:TBF196621 TKT196621:TLB196621 TUP196621:TUX196621 UEL196621:UET196621 UOH196621:UOP196621 UYD196621:UYL196621 VHZ196621:VIH196621 VRV196621:VSD196621 WBR196621:WBZ196621 WLN196621:WLV196621 WVJ196621:WVR196621 B262157:J262157 IX262157:JF262157 ST262157:TB262157 ACP262157:ACX262157 AML262157:AMT262157 AWH262157:AWP262157 BGD262157:BGL262157 BPZ262157:BQH262157 BZV262157:CAD262157 CJR262157:CJZ262157 CTN262157:CTV262157 DDJ262157:DDR262157 DNF262157:DNN262157 DXB262157:DXJ262157 EGX262157:EHF262157 EQT262157:ERB262157 FAP262157:FAX262157 FKL262157:FKT262157 FUH262157:FUP262157 GED262157:GEL262157 GNZ262157:GOH262157 GXV262157:GYD262157 HHR262157:HHZ262157 HRN262157:HRV262157 IBJ262157:IBR262157 ILF262157:ILN262157 IVB262157:IVJ262157 JEX262157:JFF262157 JOT262157:JPB262157 JYP262157:JYX262157 KIL262157:KIT262157 KSH262157:KSP262157 LCD262157:LCL262157 LLZ262157:LMH262157 LVV262157:LWD262157 MFR262157:MFZ262157 MPN262157:MPV262157 MZJ262157:MZR262157 NJF262157:NJN262157 NTB262157:NTJ262157 OCX262157:ODF262157 OMT262157:ONB262157 OWP262157:OWX262157 PGL262157:PGT262157 PQH262157:PQP262157 QAD262157:QAL262157 QJZ262157:QKH262157 QTV262157:QUD262157 RDR262157:RDZ262157 RNN262157:RNV262157 RXJ262157:RXR262157 SHF262157:SHN262157 SRB262157:SRJ262157 TAX262157:TBF262157 TKT262157:TLB262157 TUP262157:TUX262157 UEL262157:UET262157 UOH262157:UOP262157 UYD262157:UYL262157 VHZ262157:VIH262157 VRV262157:VSD262157 WBR262157:WBZ262157 WLN262157:WLV262157 WVJ262157:WVR262157 B327693:J327693 IX327693:JF327693 ST327693:TB327693 ACP327693:ACX327693 AML327693:AMT327693 AWH327693:AWP327693 BGD327693:BGL327693 BPZ327693:BQH327693 BZV327693:CAD327693 CJR327693:CJZ327693 CTN327693:CTV327693 DDJ327693:DDR327693 DNF327693:DNN327693 DXB327693:DXJ327693 EGX327693:EHF327693 EQT327693:ERB327693 FAP327693:FAX327693 FKL327693:FKT327693 FUH327693:FUP327693 GED327693:GEL327693 GNZ327693:GOH327693 GXV327693:GYD327693 HHR327693:HHZ327693 HRN327693:HRV327693 IBJ327693:IBR327693 ILF327693:ILN327693 IVB327693:IVJ327693 JEX327693:JFF327693 JOT327693:JPB327693 JYP327693:JYX327693 KIL327693:KIT327693 KSH327693:KSP327693 LCD327693:LCL327693 LLZ327693:LMH327693 LVV327693:LWD327693 MFR327693:MFZ327693 MPN327693:MPV327693 MZJ327693:MZR327693 NJF327693:NJN327693 NTB327693:NTJ327693 OCX327693:ODF327693 OMT327693:ONB327693 OWP327693:OWX327693 PGL327693:PGT327693 PQH327693:PQP327693 QAD327693:QAL327693 QJZ327693:QKH327693 QTV327693:QUD327693 RDR327693:RDZ327693 RNN327693:RNV327693 RXJ327693:RXR327693 SHF327693:SHN327693 SRB327693:SRJ327693 TAX327693:TBF327693 TKT327693:TLB327693 TUP327693:TUX327693 UEL327693:UET327693 UOH327693:UOP327693 UYD327693:UYL327693 VHZ327693:VIH327693 VRV327693:VSD327693 WBR327693:WBZ327693 WLN327693:WLV327693 WVJ327693:WVR327693 B393229:J393229 IX393229:JF393229 ST393229:TB393229 ACP393229:ACX393229 AML393229:AMT393229 AWH393229:AWP393229 BGD393229:BGL393229 BPZ393229:BQH393229 BZV393229:CAD393229 CJR393229:CJZ393229 CTN393229:CTV393229 DDJ393229:DDR393229 DNF393229:DNN393229 DXB393229:DXJ393229 EGX393229:EHF393229 EQT393229:ERB393229 FAP393229:FAX393229 FKL393229:FKT393229 FUH393229:FUP393229 GED393229:GEL393229 GNZ393229:GOH393229 GXV393229:GYD393229 HHR393229:HHZ393229 HRN393229:HRV393229 IBJ393229:IBR393229 ILF393229:ILN393229 IVB393229:IVJ393229 JEX393229:JFF393229 JOT393229:JPB393229 JYP393229:JYX393229 KIL393229:KIT393229 KSH393229:KSP393229 LCD393229:LCL393229 LLZ393229:LMH393229 LVV393229:LWD393229 MFR393229:MFZ393229 MPN393229:MPV393229 MZJ393229:MZR393229 NJF393229:NJN393229 NTB393229:NTJ393229 OCX393229:ODF393229 OMT393229:ONB393229 OWP393229:OWX393229 PGL393229:PGT393229 PQH393229:PQP393229 QAD393229:QAL393229 QJZ393229:QKH393229 QTV393229:QUD393229 RDR393229:RDZ393229 RNN393229:RNV393229 RXJ393229:RXR393229 SHF393229:SHN393229 SRB393229:SRJ393229 TAX393229:TBF393229 TKT393229:TLB393229 TUP393229:TUX393229 UEL393229:UET393229 UOH393229:UOP393229 UYD393229:UYL393229 VHZ393229:VIH393229 VRV393229:VSD393229 WBR393229:WBZ393229 WLN393229:WLV393229 WVJ393229:WVR393229 B458765:J458765 IX458765:JF458765 ST458765:TB458765 ACP458765:ACX458765 AML458765:AMT458765 AWH458765:AWP458765 BGD458765:BGL458765 BPZ458765:BQH458765 BZV458765:CAD458765 CJR458765:CJZ458765 CTN458765:CTV458765 DDJ458765:DDR458765 DNF458765:DNN458765 DXB458765:DXJ458765 EGX458765:EHF458765 EQT458765:ERB458765 FAP458765:FAX458765 FKL458765:FKT458765 FUH458765:FUP458765 GED458765:GEL458765 GNZ458765:GOH458765 GXV458765:GYD458765 HHR458765:HHZ458765 HRN458765:HRV458765 IBJ458765:IBR458765 ILF458765:ILN458765 IVB458765:IVJ458765 JEX458765:JFF458765 JOT458765:JPB458765 JYP458765:JYX458765 KIL458765:KIT458765 KSH458765:KSP458765 LCD458765:LCL458765 LLZ458765:LMH458765 LVV458765:LWD458765 MFR458765:MFZ458765 MPN458765:MPV458765 MZJ458765:MZR458765 NJF458765:NJN458765 NTB458765:NTJ458765 OCX458765:ODF458765 OMT458765:ONB458765 OWP458765:OWX458765 PGL458765:PGT458765 PQH458765:PQP458765 QAD458765:QAL458765 QJZ458765:QKH458765 QTV458765:QUD458765 RDR458765:RDZ458765 RNN458765:RNV458765 RXJ458765:RXR458765 SHF458765:SHN458765 SRB458765:SRJ458765 TAX458765:TBF458765 TKT458765:TLB458765 TUP458765:TUX458765 UEL458765:UET458765 UOH458765:UOP458765 UYD458765:UYL458765 VHZ458765:VIH458765 VRV458765:VSD458765 WBR458765:WBZ458765 WLN458765:WLV458765 WVJ458765:WVR458765 B524301:J524301 IX524301:JF524301 ST524301:TB524301 ACP524301:ACX524301 AML524301:AMT524301 AWH524301:AWP524301 BGD524301:BGL524301 BPZ524301:BQH524301 BZV524301:CAD524301 CJR524301:CJZ524301 CTN524301:CTV524301 DDJ524301:DDR524301 DNF524301:DNN524301 DXB524301:DXJ524301 EGX524301:EHF524301 EQT524301:ERB524301 FAP524301:FAX524301 FKL524301:FKT524301 FUH524301:FUP524301 GED524301:GEL524301 GNZ524301:GOH524301 GXV524301:GYD524301 HHR524301:HHZ524301 HRN524301:HRV524301 IBJ524301:IBR524301 ILF524301:ILN524301 IVB524301:IVJ524301 JEX524301:JFF524301 JOT524301:JPB524301 JYP524301:JYX524301 KIL524301:KIT524301 KSH524301:KSP524301 LCD524301:LCL524301 LLZ524301:LMH524301 LVV524301:LWD524301 MFR524301:MFZ524301 MPN524301:MPV524301 MZJ524301:MZR524301 NJF524301:NJN524301 NTB524301:NTJ524301 OCX524301:ODF524301 OMT524301:ONB524301 OWP524301:OWX524301 PGL524301:PGT524301 PQH524301:PQP524301 QAD524301:QAL524301 QJZ524301:QKH524301 QTV524301:QUD524301 RDR524301:RDZ524301 RNN524301:RNV524301 RXJ524301:RXR524301 SHF524301:SHN524301 SRB524301:SRJ524301 TAX524301:TBF524301 TKT524301:TLB524301 TUP524301:TUX524301 UEL524301:UET524301 UOH524301:UOP524301 UYD524301:UYL524301 VHZ524301:VIH524301 VRV524301:VSD524301 WBR524301:WBZ524301 WLN524301:WLV524301 WVJ524301:WVR524301 B589837:J589837 IX589837:JF589837 ST589837:TB589837 ACP589837:ACX589837 AML589837:AMT589837 AWH589837:AWP589837 BGD589837:BGL589837 BPZ589837:BQH589837 BZV589837:CAD589837 CJR589837:CJZ589837 CTN589837:CTV589837 DDJ589837:DDR589837 DNF589837:DNN589837 DXB589837:DXJ589837 EGX589837:EHF589837 EQT589837:ERB589837 FAP589837:FAX589837 FKL589837:FKT589837 FUH589837:FUP589837 GED589837:GEL589837 GNZ589837:GOH589837 GXV589837:GYD589837 HHR589837:HHZ589837 HRN589837:HRV589837 IBJ589837:IBR589837 ILF589837:ILN589837 IVB589837:IVJ589837 JEX589837:JFF589837 JOT589837:JPB589837 JYP589837:JYX589837 KIL589837:KIT589837 KSH589837:KSP589837 LCD589837:LCL589837 LLZ589837:LMH589837 LVV589837:LWD589837 MFR589837:MFZ589837 MPN589837:MPV589837 MZJ589837:MZR589837 NJF589837:NJN589837 NTB589837:NTJ589837 OCX589837:ODF589837 OMT589837:ONB589837 OWP589837:OWX589837 PGL589837:PGT589837 PQH589837:PQP589837 QAD589837:QAL589837 QJZ589837:QKH589837 QTV589837:QUD589837 RDR589837:RDZ589837 RNN589837:RNV589837 RXJ589837:RXR589837 SHF589837:SHN589837 SRB589837:SRJ589837 TAX589837:TBF589837 TKT589837:TLB589837 TUP589837:TUX589837 UEL589837:UET589837 UOH589837:UOP589837 UYD589837:UYL589837 VHZ589837:VIH589837 VRV589837:VSD589837 WBR589837:WBZ589837 WLN589837:WLV589837 WVJ589837:WVR589837 B655373:J655373 IX655373:JF655373 ST655373:TB655373 ACP655373:ACX655373 AML655373:AMT655373 AWH655373:AWP655373 BGD655373:BGL655373 BPZ655373:BQH655373 BZV655373:CAD655373 CJR655373:CJZ655373 CTN655373:CTV655373 DDJ655373:DDR655373 DNF655373:DNN655373 DXB655373:DXJ655373 EGX655373:EHF655373 EQT655373:ERB655373 FAP655373:FAX655373 FKL655373:FKT655373 FUH655373:FUP655373 GED655373:GEL655373 GNZ655373:GOH655373 GXV655373:GYD655373 HHR655373:HHZ655373 HRN655373:HRV655373 IBJ655373:IBR655373 ILF655373:ILN655373 IVB655373:IVJ655373 JEX655373:JFF655373 JOT655373:JPB655373 JYP655373:JYX655373 KIL655373:KIT655373 KSH655373:KSP655373 LCD655373:LCL655373 LLZ655373:LMH655373 LVV655373:LWD655373 MFR655373:MFZ655373 MPN655373:MPV655373 MZJ655373:MZR655373 NJF655373:NJN655373 NTB655373:NTJ655373 OCX655373:ODF655373 OMT655373:ONB655373 OWP655373:OWX655373 PGL655373:PGT655373 PQH655373:PQP655373 QAD655373:QAL655373 QJZ655373:QKH655373 QTV655373:QUD655373 RDR655373:RDZ655373 RNN655373:RNV655373 RXJ655373:RXR655373 SHF655373:SHN655373 SRB655373:SRJ655373 TAX655373:TBF655373 TKT655373:TLB655373 TUP655373:TUX655373 UEL655373:UET655373 UOH655373:UOP655373 UYD655373:UYL655373 VHZ655373:VIH655373 VRV655373:VSD655373 WBR655373:WBZ655373 WLN655373:WLV655373 WVJ655373:WVR655373 B720909:J720909 IX720909:JF720909 ST720909:TB720909 ACP720909:ACX720909 AML720909:AMT720909 AWH720909:AWP720909 BGD720909:BGL720909 BPZ720909:BQH720909 BZV720909:CAD720909 CJR720909:CJZ720909 CTN720909:CTV720909 DDJ720909:DDR720909 DNF720909:DNN720909 DXB720909:DXJ720909 EGX720909:EHF720909 EQT720909:ERB720909 FAP720909:FAX720909 FKL720909:FKT720909 FUH720909:FUP720909 GED720909:GEL720909 GNZ720909:GOH720909 GXV720909:GYD720909 HHR720909:HHZ720909 HRN720909:HRV720909 IBJ720909:IBR720909 ILF720909:ILN720909 IVB720909:IVJ720909 JEX720909:JFF720909 JOT720909:JPB720909 JYP720909:JYX720909 KIL720909:KIT720909 KSH720909:KSP720909 LCD720909:LCL720909 LLZ720909:LMH720909 LVV720909:LWD720909 MFR720909:MFZ720909 MPN720909:MPV720909 MZJ720909:MZR720909 NJF720909:NJN720909 NTB720909:NTJ720909 OCX720909:ODF720909 OMT720909:ONB720909 OWP720909:OWX720909 PGL720909:PGT720909 PQH720909:PQP720909 QAD720909:QAL720909 QJZ720909:QKH720909 QTV720909:QUD720909 RDR720909:RDZ720909 RNN720909:RNV720909 RXJ720909:RXR720909 SHF720909:SHN720909 SRB720909:SRJ720909 TAX720909:TBF720909 TKT720909:TLB720909 TUP720909:TUX720909 UEL720909:UET720909 UOH720909:UOP720909 UYD720909:UYL720909 VHZ720909:VIH720909 VRV720909:VSD720909 WBR720909:WBZ720909 WLN720909:WLV720909 WVJ720909:WVR720909 B786445:J786445 IX786445:JF786445 ST786445:TB786445 ACP786445:ACX786445 AML786445:AMT786445 AWH786445:AWP786445 BGD786445:BGL786445 BPZ786445:BQH786445 BZV786445:CAD786445 CJR786445:CJZ786445 CTN786445:CTV786445 DDJ786445:DDR786445 DNF786445:DNN786445 DXB786445:DXJ786445 EGX786445:EHF786445 EQT786445:ERB786445 FAP786445:FAX786445 FKL786445:FKT786445 FUH786445:FUP786445 GED786445:GEL786445 GNZ786445:GOH786445 GXV786445:GYD786445 HHR786445:HHZ786445 HRN786445:HRV786445 IBJ786445:IBR786445 ILF786445:ILN786445 IVB786445:IVJ786445 JEX786445:JFF786445 JOT786445:JPB786445 JYP786445:JYX786445 KIL786445:KIT786445 KSH786445:KSP786445 LCD786445:LCL786445 LLZ786445:LMH786445 LVV786445:LWD786445 MFR786445:MFZ786445 MPN786445:MPV786445 MZJ786445:MZR786445 NJF786445:NJN786445 NTB786445:NTJ786445 OCX786445:ODF786445 OMT786445:ONB786445 OWP786445:OWX786445 PGL786445:PGT786445 PQH786445:PQP786445 QAD786445:QAL786445 QJZ786445:QKH786445 QTV786445:QUD786445 RDR786445:RDZ786445 RNN786445:RNV786445 RXJ786445:RXR786445 SHF786445:SHN786445 SRB786445:SRJ786445 TAX786445:TBF786445 TKT786445:TLB786445 TUP786445:TUX786445 UEL786445:UET786445 UOH786445:UOP786445 UYD786445:UYL786445 VHZ786445:VIH786445 VRV786445:VSD786445 WBR786445:WBZ786445 WLN786445:WLV786445 WVJ786445:WVR786445 B851981:J851981 IX851981:JF851981 ST851981:TB851981 ACP851981:ACX851981 AML851981:AMT851981 AWH851981:AWP851981 BGD851981:BGL851981 BPZ851981:BQH851981 BZV851981:CAD851981 CJR851981:CJZ851981 CTN851981:CTV851981 DDJ851981:DDR851981 DNF851981:DNN851981 DXB851981:DXJ851981 EGX851981:EHF851981 EQT851981:ERB851981 FAP851981:FAX851981 FKL851981:FKT851981 FUH851981:FUP851981 GED851981:GEL851981 GNZ851981:GOH851981 GXV851981:GYD851981 HHR851981:HHZ851981 HRN851981:HRV851981 IBJ851981:IBR851981 ILF851981:ILN851981 IVB851981:IVJ851981 JEX851981:JFF851981 JOT851981:JPB851981 JYP851981:JYX851981 KIL851981:KIT851981 KSH851981:KSP851981 LCD851981:LCL851981 LLZ851981:LMH851981 LVV851981:LWD851981 MFR851981:MFZ851981 MPN851981:MPV851981 MZJ851981:MZR851981 NJF851981:NJN851981 NTB851981:NTJ851981 OCX851981:ODF851981 OMT851981:ONB851981 OWP851981:OWX851981 PGL851981:PGT851981 PQH851981:PQP851981 QAD851981:QAL851981 QJZ851981:QKH851981 QTV851981:QUD851981 RDR851981:RDZ851981 RNN851981:RNV851981 RXJ851981:RXR851981 SHF851981:SHN851981 SRB851981:SRJ851981 TAX851981:TBF851981 TKT851981:TLB851981 TUP851981:TUX851981 UEL851981:UET851981 UOH851981:UOP851981 UYD851981:UYL851981 VHZ851981:VIH851981 VRV851981:VSD851981 WBR851981:WBZ851981 WLN851981:WLV851981 WVJ851981:WVR851981 B917517:J917517 IX917517:JF917517 ST917517:TB917517 ACP917517:ACX917517 AML917517:AMT917517 AWH917517:AWP917517 BGD917517:BGL917517 BPZ917517:BQH917517 BZV917517:CAD917517 CJR917517:CJZ917517 CTN917517:CTV917517 DDJ917517:DDR917517 DNF917517:DNN917517 DXB917517:DXJ917517 EGX917517:EHF917517 EQT917517:ERB917517 FAP917517:FAX917517 FKL917517:FKT917517 FUH917517:FUP917517 GED917517:GEL917517 GNZ917517:GOH917517 GXV917517:GYD917517 HHR917517:HHZ917517 HRN917517:HRV917517 IBJ917517:IBR917517 ILF917517:ILN917517 IVB917517:IVJ917517 JEX917517:JFF917517 JOT917517:JPB917517 JYP917517:JYX917517 KIL917517:KIT917517 KSH917517:KSP917517 LCD917517:LCL917517 LLZ917517:LMH917517 LVV917517:LWD917517 MFR917517:MFZ917517 MPN917517:MPV917517 MZJ917517:MZR917517 NJF917517:NJN917517 NTB917517:NTJ917517 OCX917517:ODF917517 OMT917517:ONB917517 OWP917517:OWX917517 PGL917517:PGT917517 PQH917517:PQP917517 QAD917517:QAL917517 QJZ917517:QKH917517 QTV917517:QUD917517 RDR917517:RDZ917517 RNN917517:RNV917517 RXJ917517:RXR917517 SHF917517:SHN917517 SRB917517:SRJ917517 TAX917517:TBF917517 TKT917517:TLB917517 TUP917517:TUX917517 UEL917517:UET917517 UOH917517:UOP917517 UYD917517:UYL917517 VHZ917517:VIH917517 VRV917517:VSD917517 WBR917517:WBZ917517 WLN917517:WLV917517 WVJ917517:WVR917517 B983053:J983053 IX983053:JF983053 ST983053:TB983053 ACP983053:ACX983053 AML983053:AMT983053 AWH983053:AWP983053 BGD983053:BGL983053 BPZ983053:BQH983053 BZV983053:CAD983053 CJR983053:CJZ983053 CTN983053:CTV983053 DDJ983053:DDR983053 DNF983053:DNN983053 DXB983053:DXJ983053 EGX983053:EHF983053 EQT983053:ERB983053 FAP983053:FAX983053 FKL983053:FKT983053 FUH983053:FUP983053 GED983053:GEL983053 GNZ983053:GOH983053 GXV983053:GYD983053 HHR983053:HHZ983053 HRN983053:HRV983053 IBJ983053:IBR983053 ILF983053:ILN983053 IVB983053:IVJ983053 JEX983053:JFF983053 JOT983053:JPB983053 JYP983053:JYX983053 KIL983053:KIT983053 KSH983053:KSP983053 LCD983053:LCL983053 LLZ983053:LMH983053 LVV983053:LWD983053 MFR983053:MFZ983053 MPN983053:MPV983053 MZJ983053:MZR983053 NJF983053:NJN983053 NTB983053:NTJ983053 OCX983053:ODF983053 OMT983053:ONB983053 OWP983053:OWX983053 PGL983053:PGT983053 PQH983053:PQP983053 QAD983053:QAL983053 QJZ983053:QKH983053 QTV983053:QUD983053 RDR983053:RDZ983053 RNN983053:RNV983053 RXJ983053:RXR983053 SHF983053:SHN983053 SRB983053:SRJ983053 TAX983053:TBF983053 TKT983053:TLB983053 TUP983053:TUX983053 UEL983053:UET983053 UOH983053:UOP983053 UYD983053:UYL983053 VHZ983053:VIH983053 VRV983053:VSD983053 WBR983053:WBZ983053 WLN983053:WLV983053 WVJ983053:WVR983053" xr:uid="{C975117C-74A5-4480-85FF-A50E0E270D3B}">
      <formula1>$BL$26:$BL$30</formula1>
    </dataValidation>
    <dataValidation type="list" allowBlank="1" showInputMessage="1" showErrorMessage="1" sqref="B7:H7 IX7:JD7 ST7:SZ7 ACP7:ACV7 AML7:AMR7 AWH7:AWN7 BGD7:BGJ7 BPZ7:BQF7 BZV7:CAB7 CJR7:CJX7 CTN7:CTT7 DDJ7:DDP7 DNF7:DNL7 DXB7:DXH7 EGX7:EHD7 EQT7:EQZ7 FAP7:FAV7 FKL7:FKR7 FUH7:FUN7 GED7:GEJ7 GNZ7:GOF7 GXV7:GYB7 HHR7:HHX7 HRN7:HRT7 IBJ7:IBP7 ILF7:ILL7 IVB7:IVH7 JEX7:JFD7 JOT7:JOZ7 JYP7:JYV7 KIL7:KIR7 KSH7:KSN7 LCD7:LCJ7 LLZ7:LMF7 LVV7:LWB7 MFR7:MFX7 MPN7:MPT7 MZJ7:MZP7 NJF7:NJL7 NTB7:NTH7 OCX7:ODD7 OMT7:OMZ7 OWP7:OWV7 PGL7:PGR7 PQH7:PQN7 QAD7:QAJ7 QJZ7:QKF7 QTV7:QUB7 RDR7:RDX7 RNN7:RNT7 RXJ7:RXP7 SHF7:SHL7 SRB7:SRH7 TAX7:TBD7 TKT7:TKZ7 TUP7:TUV7 UEL7:UER7 UOH7:UON7 UYD7:UYJ7 VHZ7:VIF7 VRV7:VSB7 WBR7:WBX7 WLN7:WLT7 WVJ7:WVP7 B65543:H65543 IX65543:JD65543 ST65543:SZ65543 ACP65543:ACV65543 AML65543:AMR65543 AWH65543:AWN65543 BGD65543:BGJ65543 BPZ65543:BQF65543 BZV65543:CAB65543 CJR65543:CJX65543 CTN65543:CTT65543 DDJ65543:DDP65543 DNF65543:DNL65543 DXB65543:DXH65543 EGX65543:EHD65543 EQT65543:EQZ65543 FAP65543:FAV65543 FKL65543:FKR65543 FUH65543:FUN65543 GED65543:GEJ65543 GNZ65543:GOF65543 GXV65543:GYB65543 HHR65543:HHX65543 HRN65543:HRT65543 IBJ65543:IBP65543 ILF65543:ILL65543 IVB65543:IVH65543 JEX65543:JFD65543 JOT65543:JOZ65543 JYP65543:JYV65543 KIL65543:KIR65543 KSH65543:KSN65543 LCD65543:LCJ65543 LLZ65543:LMF65543 LVV65543:LWB65543 MFR65543:MFX65543 MPN65543:MPT65543 MZJ65543:MZP65543 NJF65543:NJL65543 NTB65543:NTH65543 OCX65543:ODD65543 OMT65543:OMZ65543 OWP65543:OWV65543 PGL65543:PGR65543 PQH65543:PQN65543 QAD65543:QAJ65543 QJZ65543:QKF65543 QTV65543:QUB65543 RDR65543:RDX65543 RNN65543:RNT65543 RXJ65543:RXP65543 SHF65543:SHL65543 SRB65543:SRH65543 TAX65543:TBD65543 TKT65543:TKZ65543 TUP65543:TUV65543 UEL65543:UER65543 UOH65543:UON65543 UYD65543:UYJ65543 VHZ65543:VIF65543 VRV65543:VSB65543 WBR65543:WBX65543 WLN65543:WLT65543 WVJ65543:WVP65543 B131079:H131079 IX131079:JD131079 ST131079:SZ131079 ACP131079:ACV131079 AML131079:AMR131079 AWH131079:AWN131079 BGD131079:BGJ131079 BPZ131079:BQF131079 BZV131079:CAB131079 CJR131079:CJX131079 CTN131079:CTT131079 DDJ131079:DDP131079 DNF131079:DNL131079 DXB131079:DXH131079 EGX131079:EHD131079 EQT131079:EQZ131079 FAP131079:FAV131079 FKL131079:FKR131079 FUH131079:FUN131079 GED131079:GEJ131079 GNZ131079:GOF131079 GXV131079:GYB131079 HHR131079:HHX131079 HRN131079:HRT131079 IBJ131079:IBP131079 ILF131079:ILL131079 IVB131079:IVH131079 JEX131079:JFD131079 JOT131079:JOZ131079 JYP131079:JYV131079 KIL131079:KIR131079 KSH131079:KSN131079 LCD131079:LCJ131079 LLZ131079:LMF131079 LVV131079:LWB131079 MFR131079:MFX131079 MPN131079:MPT131079 MZJ131079:MZP131079 NJF131079:NJL131079 NTB131079:NTH131079 OCX131079:ODD131079 OMT131079:OMZ131079 OWP131079:OWV131079 PGL131079:PGR131079 PQH131079:PQN131079 QAD131079:QAJ131079 QJZ131079:QKF131079 QTV131079:QUB131079 RDR131079:RDX131079 RNN131079:RNT131079 RXJ131079:RXP131079 SHF131079:SHL131079 SRB131079:SRH131079 TAX131079:TBD131079 TKT131079:TKZ131079 TUP131079:TUV131079 UEL131079:UER131079 UOH131079:UON131079 UYD131079:UYJ131079 VHZ131079:VIF131079 VRV131079:VSB131079 WBR131079:WBX131079 WLN131079:WLT131079 WVJ131079:WVP131079 B196615:H196615 IX196615:JD196615 ST196615:SZ196615 ACP196615:ACV196615 AML196615:AMR196615 AWH196615:AWN196615 BGD196615:BGJ196615 BPZ196615:BQF196615 BZV196615:CAB196615 CJR196615:CJX196615 CTN196615:CTT196615 DDJ196615:DDP196615 DNF196615:DNL196615 DXB196615:DXH196615 EGX196615:EHD196615 EQT196615:EQZ196615 FAP196615:FAV196615 FKL196615:FKR196615 FUH196615:FUN196615 GED196615:GEJ196615 GNZ196615:GOF196615 GXV196615:GYB196615 HHR196615:HHX196615 HRN196615:HRT196615 IBJ196615:IBP196615 ILF196615:ILL196615 IVB196615:IVH196615 JEX196615:JFD196615 JOT196615:JOZ196615 JYP196615:JYV196615 KIL196615:KIR196615 KSH196615:KSN196615 LCD196615:LCJ196615 LLZ196615:LMF196615 LVV196615:LWB196615 MFR196615:MFX196615 MPN196615:MPT196615 MZJ196615:MZP196615 NJF196615:NJL196615 NTB196615:NTH196615 OCX196615:ODD196615 OMT196615:OMZ196615 OWP196615:OWV196615 PGL196615:PGR196615 PQH196615:PQN196615 QAD196615:QAJ196615 QJZ196615:QKF196615 QTV196615:QUB196615 RDR196615:RDX196615 RNN196615:RNT196615 RXJ196615:RXP196615 SHF196615:SHL196615 SRB196615:SRH196615 TAX196615:TBD196615 TKT196615:TKZ196615 TUP196615:TUV196615 UEL196615:UER196615 UOH196615:UON196615 UYD196615:UYJ196615 VHZ196615:VIF196615 VRV196615:VSB196615 WBR196615:WBX196615 WLN196615:WLT196615 WVJ196615:WVP196615 B262151:H262151 IX262151:JD262151 ST262151:SZ262151 ACP262151:ACV262151 AML262151:AMR262151 AWH262151:AWN262151 BGD262151:BGJ262151 BPZ262151:BQF262151 BZV262151:CAB262151 CJR262151:CJX262151 CTN262151:CTT262151 DDJ262151:DDP262151 DNF262151:DNL262151 DXB262151:DXH262151 EGX262151:EHD262151 EQT262151:EQZ262151 FAP262151:FAV262151 FKL262151:FKR262151 FUH262151:FUN262151 GED262151:GEJ262151 GNZ262151:GOF262151 GXV262151:GYB262151 HHR262151:HHX262151 HRN262151:HRT262151 IBJ262151:IBP262151 ILF262151:ILL262151 IVB262151:IVH262151 JEX262151:JFD262151 JOT262151:JOZ262151 JYP262151:JYV262151 KIL262151:KIR262151 KSH262151:KSN262151 LCD262151:LCJ262151 LLZ262151:LMF262151 LVV262151:LWB262151 MFR262151:MFX262151 MPN262151:MPT262151 MZJ262151:MZP262151 NJF262151:NJL262151 NTB262151:NTH262151 OCX262151:ODD262151 OMT262151:OMZ262151 OWP262151:OWV262151 PGL262151:PGR262151 PQH262151:PQN262151 QAD262151:QAJ262151 QJZ262151:QKF262151 QTV262151:QUB262151 RDR262151:RDX262151 RNN262151:RNT262151 RXJ262151:RXP262151 SHF262151:SHL262151 SRB262151:SRH262151 TAX262151:TBD262151 TKT262151:TKZ262151 TUP262151:TUV262151 UEL262151:UER262151 UOH262151:UON262151 UYD262151:UYJ262151 VHZ262151:VIF262151 VRV262151:VSB262151 WBR262151:WBX262151 WLN262151:WLT262151 WVJ262151:WVP262151 B327687:H327687 IX327687:JD327687 ST327687:SZ327687 ACP327687:ACV327687 AML327687:AMR327687 AWH327687:AWN327687 BGD327687:BGJ327687 BPZ327687:BQF327687 BZV327687:CAB327687 CJR327687:CJX327687 CTN327687:CTT327687 DDJ327687:DDP327687 DNF327687:DNL327687 DXB327687:DXH327687 EGX327687:EHD327687 EQT327687:EQZ327687 FAP327687:FAV327687 FKL327687:FKR327687 FUH327687:FUN327687 GED327687:GEJ327687 GNZ327687:GOF327687 GXV327687:GYB327687 HHR327687:HHX327687 HRN327687:HRT327687 IBJ327687:IBP327687 ILF327687:ILL327687 IVB327687:IVH327687 JEX327687:JFD327687 JOT327687:JOZ327687 JYP327687:JYV327687 KIL327687:KIR327687 KSH327687:KSN327687 LCD327687:LCJ327687 LLZ327687:LMF327687 LVV327687:LWB327687 MFR327687:MFX327687 MPN327687:MPT327687 MZJ327687:MZP327687 NJF327687:NJL327687 NTB327687:NTH327687 OCX327687:ODD327687 OMT327687:OMZ327687 OWP327687:OWV327687 PGL327687:PGR327687 PQH327687:PQN327687 QAD327687:QAJ327687 QJZ327687:QKF327687 QTV327687:QUB327687 RDR327687:RDX327687 RNN327687:RNT327687 RXJ327687:RXP327687 SHF327687:SHL327687 SRB327687:SRH327687 TAX327687:TBD327687 TKT327687:TKZ327687 TUP327687:TUV327687 UEL327687:UER327687 UOH327687:UON327687 UYD327687:UYJ327687 VHZ327687:VIF327687 VRV327687:VSB327687 WBR327687:WBX327687 WLN327687:WLT327687 WVJ327687:WVP327687 B393223:H393223 IX393223:JD393223 ST393223:SZ393223 ACP393223:ACV393223 AML393223:AMR393223 AWH393223:AWN393223 BGD393223:BGJ393223 BPZ393223:BQF393223 BZV393223:CAB393223 CJR393223:CJX393223 CTN393223:CTT393223 DDJ393223:DDP393223 DNF393223:DNL393223 DXB393223:DXH393223 EGX393223:EHD393223 EQT393223:EQZ393223 FAP393223:FAV393223 FKL393223:FKR393223 FUH393223:FUN393223 GED393223:GEJ393223 GNZ393223:GOF393223 GXV393223:GYB393223 HHR393223:HHX393223 HRN393223:HRT393223 IBJ393223:IBP393223 ILF393223:ILL393223 IVB393223:IVH393223 JEX393223:JFD393223 JOT393223:JOZ393223 JYP393223:JYV393223 KIL393223:KIR393223 KSH393223:KSN393223 LCD393223:LCJ393223 LLZ393223:LMF393223 LVV393223:LWB393223 MFR393223:MFX393223 MPN393223:MPT393223 MZJ393223:MZP393223 NJF393223:NJL393223 NTB393223:NTH393223 OCX393223:ODD393223 OMT393223:OMZ393223 OWP393223:OWV393223 PGL393223:PGR393223 PQH393223:PQN393223 QAD393223:QAJ393223 QJZ393223:QKF393223 QTV393223:QUB393223 RDR393223:RDX393223 RNN393223:RNT393223 RXJ393223:RXP393223 SHF393223:SHL393223 SRB393223:SRH393223 TAX393223:TBD393223 TKT393223:TKZ393223 TUP393223:TUV393223 UEL393223:UER393223 UOH393223:UON393223 UYD393223:UYJ393223 VHZ393223:VIF393223 VRV393223:VSB393223 WBR393223:WBX393223 WLN393223:WLT393223 WVJ393223:WVP393223 B458759:H458759 IX458759:JD458759 ST458759:SZ458759 ACP458759:ACV458759 AML458759:AMR458759 AWH458759:AWN458759 BGD458759:BGJ458759 BPZ458759:BQF458759 BZV458759:CAB458759 CJR458759:CJX458759 CTN458759:CTT458759 DDJ458759:DDP458759 DNF458759:DNL458759 DXB458759:DXH458759 EGX458759:EHD458759 EQT458759:EQZ458759 FAP458759:FAV458759 FKL458759:FKR458759 FUH458759:FUN458759 GED458759:GEJ458759 GNZ458759:GOF458759 GXV458759:GYB458759 HHR458759:HHX458759 HRN458759:HRT458759 IBJ458759:IBP458759 ILF458759:ILL458759 IVB458759:IVH458759 JEX458759:JFD458759 JOT458759:JOZ458759 JYP458759:JYV458759 KIL458759:KIR458759 KSH458759:KSN458759 LCD458759:LCJ458759 LLZ458759:LMF458759 LVV458759:LWB458759 MFR458759:MFX458759 MPN458759:MPT458759 MZJ458759:MZP458759 NJF458759:NJL458759 NTB458759:NTH458759 OCX458759:ODD458759 OMT458759:OMZ458759 OWP458759:OWV458759 PGL458759:PGR458759 PQH458759:PQN458759 QAD458759:QAJ458759 QJZ458759:QKF458759 QTV458759:QUB458759 RDR458759:RDX458759 RNN458759:RNT458759 RXJ458759:RXP458759 SHF458759:SHL458759 SRB458759:SRH458759 TAX458759:TBD458759 TKT458759:TKZ458759 TUP458759:TUV458759 UEL458759:UER458759 UOH458759:UON458759 UYD458759:UYJ458759 VHZ458759:VIF458759 VRV458759:VSB458759 WBR458759:WBX458759 WLN458759:WLT458759 WVJ458759:WVP458759 B524295:H524295 IX524295:JD524295 ST524295:SZ524295 ACP524295:ACV524295 AML524295:AMR524295 AWH524295:AWN524295 BGD524295:BGJ524295 BPZ524295:BQF524295 BZV524295:CAB524295 CJR524295:CJX524295 CTN524295:CTT524295 DDJ524295:DDP524295 DNF524295:DNL524295 DXB524295:DXH524295 EGX524295:EHD524295 EQT524295:EQZ524295 FAP524295:FAV524295 FKL524295:FKR524295 FUH524295:FUN524295 GED524295:GEJ524295 GNZ524295:GOF524295 GXV524295:GYB524295 HHR524295:HHX524295 HRN524295:HRT524295 IBJ524295:IBP524295 ILF524295:ILL524295 IVB524295:IVH524295 JEX524295:JFD524295 JOT524295:JOZ524295 JYP524295:JYV524295 KIL524295:KIR524295 KSH524295:KSN524295 LCD524295:LCJ524295 LLZ524295:LMF524295 LVV524295:LWB524295 MFR524295:MFX524295 MPN524295:MPT524295 MZJ524295:MZP524295 NJF524295:NJL524295 NTB524295:NTH524295 OCX524295:ODD524295 OMT524295:OMZ524295 OWP524295:OWV524295 PGL524295:PGR524295 PQH524295:PQN524295 QAD524295:QAJ524295 QJZ524295:QKF524295 QTV524295:QUB524295 RDR524295:RDX524295 RNN524295:RNT524295 RXJ524295:RXP524295 SHF524295:SHL524295 SRB524295:SRH524295 TAX524295:TBD524295 TKT524295:TKZ524295 TUP524295:TUV524295 UEL524295:UER524295 UOH524295:UON524295 UYD524295:UYJ524295 VHZ524295:VIF524295 VRV524295:VSB524295 WBR524295:WBX524295 WLN524295:WLT524295 WVJ524295:WVP524295 B589831:H589831 IX589831:JD589831 ST589831:SZ589831 ACP589831:ACV589831 AML589831:AMR589831 AWH589831:AWN589831 BGD589831:BGJ589831 BPZ589831:BQF589831 BZV589831:CAB589831 CJR589831:CJX589831 CTN589831:CTT589831 DDJ589831:DDP589831 DNF589831:DNL589831 DXB589831:DXH589831 EGX589831:EHD589831 EQT589831:EQZ589831 FAP589831:FAV589831 FKL589831:FKR589831 FUH589831:FUN589831 GED589831:GEJ589831 GNZ589831:GOF589831 GXV589831:GYB589831 HHR589831:HHX589831 HRN589831:HRT589831 IBJ589831:IBP589831 ILF589831:ILL589831 IVB589831:IVH589831 JEX589831:JFD589831 JOT589831:JOZ589831 JYP589831:JYV589831 KIL589831:KIR589831 KSH589831:KSN589831 LCD589831:LCJ589831 LLZ589831:LMF589831 LVV589831:LWB589831 MFR589831:MFX589831 MPN589831:MPT589831 MZJ589831:MZP589831 NJF589831:NJL589831 NTB589831:NTH589831 OCX589831:ODD589831 OMT589831:OMZ589831 OWP589831:OWV589831 PGL589831:PGR589831 PQH589831:PQN589831 QAD589831:QAJ589831 QJZ589831:QKF589831 QTV589831:QUB589831 RDR589831:RDX589831 RNN589831:RNT589831 RXJ589831:RXP589831 SHF589831:SHL589831 SRB589831:SRH589831 TAX589831:TBD589831 TKT589831:TKZ589831 TUP589831:TUV589831 UEL589831:UER589831 UOH589831:UON589831 UYD589831:UYJ589831 VHZ589831:VIF589831 VRV589831:VSB589831 WBR589831:WBX589831 WLN589831:WLT589831 WVJ589831:WVP589831 B655367:H655367 IX655367:JD655367 ST655367:SZ655367 ACP655367:ACV655367 AML655367:AMR655367 AWH655367:AWN655367 BGD655367:BGJ655367 BPZ655367:BQF655367 BZV655367:CAB655367 CJR655367:CJX655367 CTN655367:CTT655367 DDJ655367:DDP655367 DNF655367:DNL655367 DXB655367:DXH655367 EGX655367:EHD655367 EQT655367:EQZ655367 FAP655367:FAV655367 FKL655367:FKR655367 FUH655367:FUN655367 GED655367:GEJ655367 GNZ655367:GOF655367 GXV655367:GYB655367 HHR655367:HHX655367 HRN655367:HRT655367 IBJ655367:IBP655367 ILF655367:ILL655367 IVB655367:IVH655367 JEX655367:JFD655367 JOT655367:JOZ655367 JYP655367:JYV655367 KIL655367:KIR655367 KSH655367:KSN655367 LCD655367:LCJ655367 LLZ655367:LMF655367 LVV655367:LWB655367 MFR655367:MFX655367 MPN655367:MPT655367 MZJ655367:MZP655367 NJF655367:NJL655367 NTB655367:NTH655367 OCX655367:ODD655367 OMT655367:OMZ655367 OWP655367:OWV655367 PGL655367:PGR655367 PQH655367:PQN655367 QAD655367:QAJ655367 QJZ655367:QKF655367 QTV655367:QUB655367 RDR655367:RDX655367 RNN655367:RNT655367 RXJ655367:RXP655367 SHF655367:SHL655367 SRB655367:SRH655367 TAX655367:TBD655367 TKT655367:TKZ655367 TUP655367:TUV655367 UEL655367:UER655367 UOH655367:UON655367 UYD655367:UYJ655367 VHZ655367:VIF655367 VRV655367:VSB655367 WBR655367:WBX655367 WLN655367:WLT655367 WVJ655367:WVP655367 B720903:H720903 IX720903:JD720903 ST720903:SZ720903 ACP720903:ACV720903 AML720903:AMR720903 AWH720903:AWN720903 BGD720903:BGJ720903 BPZ720903:BQF720903 BZV720903:CAB720903 CJR720903:CJX720903 CTN720903:CTT720903 DDJ720903:DDP720903 DNF720903:DNL720903 DXB720903:DXH720903 EGX720903:EHD720903 EQT720903:EQZ720903 FAP720903:FAV720903 FKL720903:FKR720903 FUH720903:FUN720903 GED720903:GEJ720903 GNZ720903:GOF720903 GXV720903:GYB720903 HHR720903:HHX720903 HRN720903:HRT720903 IBJ720903:IBP720903 ILF720903:ILL720903 IVB720903:IVH720903 JEX720903:JFD720903 JOT720903:JOZ720903 JYP720903:JYV720903 KIL720903:KIR720903 KSH720903:KSN720903 LCD720903:LCJ720903 LLZ720903:LMF720903 LVV720903:LWB720903 MFR720903:MFX720903 MPN720903:MPT720903 MZJ720903:MZP720903 NJF720903:NJL720903 NTB720903:NTH720903 OCX720903:ODD720903 OMT720903:OMZ720903 OWP720903:OWV720903 PGL720903:PGR720903 PQH720903:PQN720903 QAD720903:QAJ720903 QJZ720903:QKF720903 QTV720903:QUB720903 RDR720903:RDX720903 RNN720903:RNT720903 RXJ720903:RXP720903 SHF720903:SHL720903 SRB720903:SRH720903 TAX720903:TBD720903 TKT720903:TKZ720903 TUP720903:TUV720903 UEL720903:UER720903 UOH720903:UON720903 UYD720903:UYJ720903 VHZ720903:VIF720903 VRV720903:VSB720903 WBR720903:WBX720903 WLN720903:WLT720903 WVJ720903:WVP720903 B786439:H786439 IX786439:JD786439 ST786439:SZ786439 ACP786439:ACV786439 AML786439:AMR786439 AWH786439:AWN786439 BGD786439:BGJ786439 BPZ786439:BQF786439 BZV786439:CAB786439 CJR786439:CJX786439 CTN786439:CTT786439 DDJ786439:DDP786439 DNF786439:DNL786439 DXB786439:DXH786439 EGX786439:EHD786439 EQT786439:EQZ786439 FAP786439:FAV786439 FKL786439:FKR786439 FUH786439:FUN786439 GED786439:GEJ786439 GNZ786439:GOF786439 GXV786439:GYB786439 HHR786439:HHX786439 HRN786439:HRT786439 IBJ786439:IBP786439 ILF786439:ILL786439 IVB786439:IVH786439 JEX786439:JFD786439 JOT786439:JOZ786439 JYP786439:JYV786439 KIL786439:KIR786439 KSH786439:KSN786439 LCD786439:LCJ786439 LLZ786439:LMF786439 LVV786439:LWB786439 MFR786439:MFX786439 MPN786439:MPT786439 MZJ786439:MZP786439 NJF786439:NJL786439 NTB786439:NTH786439 OCX786439:ODD786439 OMT786439:OMZ786439 OWP786439:OWV786439 PGL786439:PGR786439 PQH786439:PQN786439 QAD786439:QAJ786439 QJZ786439:QKF786439 QTV786439:QUB786439 RDR786439:RDX786439 RNN786439:RNT786439 RXJ786439:RXP786439 SHF786439:SHL786439 SRB786439:SRH786439 TAX786439:TBD786439 TKT786439:TKZ786439 TUP786439:TUV786439 UEL786439:UER786439 UOH786439:UON786439 UYD786439:UYJ786439 VHZ786439:VIF786439 VRV786439:VSB786439 WBR786439:WBX786439 WLN786439:WLT786439 WVJ786439:WVP786439 B851975:H851975 IX851975:JD851975 ST851975:SZ851975 ACP851975:ACV851975 AML851975:AMR851975 AWH851975:AWN851975 BGD851975:BGJ851975 BPZ851975:BQF851975 BZV851975:CAB851975 CJR851975:CJX851975 CTN851975:CTT851975 DDJ851975:DDP851975 DNF851975:DNL851975 DXB851975:DXH851975 EGX851975:EHD851975 EQT851975:EQZ851975 FAP851975:FAV851975 FKL851975:FKR851975 FUH851975:FUN851975 GED851975:GEJ851975 GNZ851975:GOF851975 GXV851975:GYB851975 HHR851975:HHX851975 HRN851975:HRT851975 IBJ851975:IBP851975 ILF851975:ILL851975 IVB851975:IVH851975 JEX851975:JFD851975 JOT851975:JOZ851975 JYP851975:JYV851975 KIL851975:KIR851975 KSH851975:KSN851975 LCD851975:LCJ851975 LLZ851975:LMF851975 LVV851975:LWB851975 MFR851975:MFX851975 MPN851975:MPT851975 MZJ851975:MZP851975 NJF851975:NJL851975 NTB851975:NTH851975 OCX851975:ODD851975 OMT851975:OMZ851975 OWP851975:OWV851975 PGL851975:PGR851975 PQH851975:PQN851975 QAD851975:QAJ851975 QJZ851975:QKF851975 QTV851975:QUB851975 RDR851975:RDX851975 RNN851975:RNT851975 RXJ851975:RXP851975 SHF851975:SHL851975 SRB851975:SRH851975 TAX851975:TBD851975 TKT851975:TKZ851975 TUP851975:TUV851975 UEL851975:UER851975 UOH851975:UON851975 UYD851975:UYJ851975 VHZ851975:VIF851975 VRV851975:VSB851975 WBR851975:WBX851975 WLN851975:WLT851975 WVJ851975:WVP851975 B917511:H917511 IX917511:JD917511 ST917511:SZ917511 ACP917511:ACV917511 AML917511:AMR917511 AWH917511:AWN917511 BGD917511:BGJ917511 BPZ917511:BQF917511 BZV917511:CAB917511 CJR917511:CJX917511 CTN917511:CTT917511 DDJ917511:DDP917511 DNF917511:DNL917511 DXB917511:DXH917511 EGX917511:EHD917511 EQT917511:EQZ917511 FAP917511:FAV917511 FKL917511:FKR917511 FUH917511:FUN917511 GED917511:GEJ917511 GNZ917511:GOF917511 GXV917511:GYB917511 HHR917511:HHX917511 HRN917511:HRT917511 IBJ917511:IBP917511 ILF917511:ILL917511 IVB917511:IVH917511 JEX917511:JFD917511 JOT917511:JOZ917511 JYP917511:JYV917511 KIL917511:KIR917511 KSH917511:KSN917511 LCD917511:LCJ917511 LLZ917511:LMF917511 LVV917511:LWB917511 MFR917511:MFX917511 MPN917511:MPT917511 MZJ917511:MZP917511 NJF917511:NJL917511 NTB917511:NTH917511 OCX917511:ODD917511 OMT917511:OMZ917511 OWP917511:OWV917511 PGL917511:PGR917511 PQH917511:PQN917511 QAD917511:QAJ917511 QJZ917511:QKF917511 QTV917511:QUB917511 RDR917511:RDX917511 RNN917511:RNT917511 RXJ917511:RXP917511 SHF917511:SHL917511 SRB917511:SRH917511 TAX917511:TBD917511 TKT917511:TKZ917511 TUP917511:TUV917511 UEL917511:UER917511 UOH917511:UON917511 UYD917511:UYJ917511 VHZ917511:VIF917511 VRV917511:VSB917511 WBR917511:WBX917511 WLN917511:WLT917511 WVJ917511:WVP917511 B983047:H983047 IX983047:JD983047 ST983047:SZ983047 ACP983047:ACV983047 AML983047:AMR983047 AWH983047:AWN983047 BGD983047:BGJ983047 BPZ983047:BQF983047 BZV983047:CAB983047 CJR983047:CJX983047 CTN983047:CTT983047 DDJ983047:DDP983047 DNF983047:DNL983047 DXB983047:DXH983047 EGX983047:EHD983047 EQT983047:EQZ983047 FAP983047:FAV983047 FKL983047:FKR983047 FUH983047:FUN983047 GED983047:GEJ983047 GNZ983047:GOF983047 GXV983047:GYB983047 HHR983047:HHX983047 HRN983047:HRT983047 IBJ983047:IBP983047 ILF983047:ILL983047 IVB983047:IVH983047 JEX983047:JFD983047 JOT983047:JOZ983047 JYP983047:JYV983047 KIL983047:KIR983047 KSH983047:KSN983047 LCD983047:LCJ983047 LLZ983047:LMF983047 LVV983047:LWB983047 MFR983047:MFX983047 MPN983047:MPT983047 MZJ983047:MZP983047 NJF983047:NJL983047 NTB983047:NTH983047 OCX983047:ODD983047 OMT983047:OMZ983047 OWP983047:OWV983047 PGL983047:PGR983047 PQH983047:PQN983047 QAD983047:QAJ983047 QJZ983047:QKF983047 QTV983047:QUB983047 RDR983047:RDX983047 RNN983047:RNT983047 RXJ983047:RXP983047 SHF983047:SHL983047 SRB983047:SRH983047 TAX983047:TBD983047 TKT983047:TKZ983047 TUP983047:TUV983047 UEL983047:UER983047 UOH983047:UON983047 UYD983047:UYJ983047 VHZ983047:VIF983047 VRV983047:VSB983047 WBR983047:WBX983047 WLN983047:WLT983047 WVJ983047:WVP983047" xr:uid="{853ABD28-669C-49BE-A2F3-7220C11BFC57}">
      <formula1>$BL$2:$BL$6</formula1>
    </dataValidation>
    <dataValidation type="list" allowBlank="1" showInputMessage="1" showErrorMessage="1" sqref="X18:Z18 JT18:JV18 TP18:TR18 ADL18:ADN18 ANH18:ANJ18 AXD18:AXF18 BGZ18:BHB18 BQV18:BQX18 CAR18:CAT18 CKN18:CKP18 CUJ18:CUL18 DEF18:DEH18 DOB18:DOD18 DXX18:DXZ18 EHT18:EHV18 ERP18:ERR18 FBL18:FBN18 FLH18:FLJ18 FVD18:FVF18 GEZ18:GFB18 GOV18:GOX18 GYR18:GYT18 HIN18:HIP18 HSJ18:HSL18 ICF18:ICH18 IMB18:IMD18 IVX18:IVZ18 JFT18:JFV18 JPP18:JPR18 JZL18:JZN18 KJH18:KJJ18 KTD18:KTF18 LCZ18:LDB18 LMV18:LMX18 LWR18:LWT18 MGN18:MGP18 MQJ18:MQL18 NAF18:NAH18 NKB18:NKD18 NTX18:NTZ18 ODT18:ODV18 ONP18:ONR18 OXL18:OXN18 PHH18:PHJ18 PRD18:PRF18 QAZ18:QBB18 QKV18:QKX18 QUR18:QUT18 REN18:REP18 ROJ18:ROL18 RYF18:RYH18 SIB18:SID18 SRX18:SRZ18 TBT18:TBV18 TLP18:TLR18 TVL18:TVN18 UFH18:UFJ18 UPD18:UPF18 UYZ18:UZB18 VIV18:VIX18 VSR18:VST18 WCN18:WCP18 WMJ18:WML18 WWF18:WWH18 X65554:Z65554 JT65554:JV65554 TP65554:TR65554 ADL65554:ADN65554 ANH65554:ANJ65554 AXD65554:AXF65554 BGZ65554:BHB65554 BQV65554:BQX65554 CAR65554:CAT65554 CKN65554:CKP65554 CUJ65554:CUL65554 DEF65554:DEH65554 DOB65554:DOD65554 DXX65554:DXZ65554 EHT65554:EHV65554 ERP65554:ERR65554 FBL65554:FBN65554 FLH65554:FLJ65554 FVD65554:FVF65554 GEZ65554:GFB65554 GOV65554:GOX65554 GYR65554:GYT65554 HIN65554:HIP65554 HSJ65554:HSL65554 ICF65554:ICH65554 IMB65554:IMD65554 IVX65554:IVZ65554 JFT65554:JFV65554 JPP65554:JPR65554 JZL65554:JZN65554 KJH65554:KJJ65554 KTD65554:KTF65554 LCZ65554:LDB65554 LMV65554:LMX65554 LWR65554:LWT65554 MGN65554:MGP65554 MQJ65554:MQL65554 NAF65554:NAH65554 NKB65554:NKD65554 NTX65554:NTZ65554 ODT65554:ODV65554 ONP65554:ONR65554 OXL65554:OXN65554 PHH65554:PHJ65554 PRD65554:PRF65554 QAZ65554:QBB65554 QKV65554:QKX65554 QUR65554:QUT65554 REN65554:REP65554 ROJ65554:ROL65554 RYF65554:RYH65554 SIB65554:SID65554 SRX65554:SRZ65554 TBT65554:TBV65554 TLP65554:TLR65554 TVL65554:TVN65554 UFH65554:UFJ65554 UPD65554:UPF65554 UYZ65554:UZB65554 VIV65554:VIX65554 VSR65554:VST65554 WCN65554:WCP65554 WMJ65554:WML65554 WWF65554:WWH65554 X131090:Z131090 JT131090:JV131090 TP131090:TR131090 ADL131090:ADN131090 ANH131090:ANJ131090 AXD131090:AXF131090 BGZ131090:BHB131090 BQV131090:BQX131090 CAR131090:CAT131090 CKN131090:CKP131090 CUJ131090:CUL131090 DEF131090:DEH131090 DOB131090:DOD131090 DXX131090:DXZ131090 EHT131090:EHV131090 ERP131090:ERR131090 FBL131090:FBN131090 FLH131090:FLJ131090 FVD131090:FVF131090 GEZ131090:GFB131090 GOV131090:GOX131090 GYR131090:GYT131090 HIN131090:HIP131090 HSJ131090:HSL131090 ICF131090:ICH131090 IMB131090:IMD131090 IVX131090:IVZ131090 JFT131090:JFV131090 JPP131090:JPR131090 JZL131090:JZN131090 KJH131090:KJJ131090 KTD131090:KTF131090 LCZ131090:LDB131090 LMV131090:LMX131090 LWR131090:LWT131090 MGN131090:MGP131090 MQJ131090:MQL131090 NAF131090:NAH131090 NKB131090:NKD131090 NTX131090:NTZ131090 ODT131090:ODV131090 ONP131090:ONR131090 OXL131090:OXN131090 PHH131090:PHJ131090 PRD131090:PRF131090 QAZ131090:QBB131090 QKV131090:QKX131090 QUR131090:QUT131090 REN131090:REP131090 ROJ131090:ROL131090 RYF131090:RYH131090 SIB131090:SID131090 SRX131090:SRZ131090 TBT131090:TBV131090 TLP131090:TLR131090 TVL131090:TVN131090 UFH131090:UFJ131090 UPD131090:UPF131090 UYZ131090:UZB131090 VIV131090:VIX131090 VSR131090:VST131090 WCN131090:WCP131090 WMJ131090:WML131090 WWF131090:WWH131090 X196626:Z196626 JT196626:JV196626 TP196626:TR196626 ADL196626:ADN196626 ANH196626:ANJ196626 AXD196626:AXF196626 BGZ196626:BHB196626 BQV196626:BQX196626 CAR196626:CAT196626 CKN196626:CKP196626 CUJ196626:CUL196626 DEF196626:DEH196626 DOB196626:DOD196626 DXX196626:DXZ196626 EHT196626:EHV196626 ERP196626:ERR196626 FBL196626:FBN196626 FLH196626:FLJ196626 FVD196626:FVF196626 GEZ196626:GFB196626 GOV196626:GOX196626 GYR196626:GYT196626 HIN196626:HIP196626 HSJ196626:HSL196626 ICF196626:ICH196626 IMB196626:IMD196626 IVX196626:IVZ196626 JFT196626:JFV196626 JPP196626:JPR196626 JZL196626:JZN196626 KJH196626:KJJ196626 KTD196626:KTF196626 LCZ196626:LDB196626 LMV196626:LMX196626 LWR196626:LWT196626 MGN196626:MGP196626 MQJ196626:MQL196626 NAF196626:NAH196626 NKB196626:NKD196626 NTX196626:NTZ196626 ODT196626:ODV196626 ONP196626:ONR196626 OXL196626:OXN196626 PHH196626:PHJ196626 PRD196626:PRF196626 QAZ196626:QBB196626 QKV196626:QKX196626 QUR196626:QUT196626 REN196626:REP196626 ROJ196626:ROL196626 RYF196626:RYH196626 SIB196626:SID196626 SRX196626:SRZ196626 TBT196626:TBV196626 TLP196626:TLR196626 TVL196626:TVN196626 UFH196626:UFJ196626 UPD196626:UPF196626 UYZ196626:UZB196626 VIV196626:VIX196626 VSR196626:VST196626 WCN196626:WCP196626 WMJ196626:WML196626 WWF196626:WWH196626 X262162:Z262162 JT262162:JV262162 TP262162:TR262162 ADL262162:ADN262162 ANH262162:ANJ262162 AXD262162:AXF262162 BGZ262162:BHB262162 BQV262162:BQX262162 CAR262162:CAT262162 CKN262162:CKP262162 CUJ262162:CUL262162 DEF262162:DEH262162 DOB262162:DOD262162 DXX262162:DXZ262162 EHT262162:EHV262162 ERP262162:ERR262162 FBL262162:FBN262162 FLH262162:FLJ262162 FVD262162:FVF262162 GEZ262162:GFB262162 GOV262162:GOX262162 GYR262162:GYT262162 HIN262162:HIP262162 HSJ262162:HSL262162 ICF262162:ICH262162 IMB262162:IMD262162 IVX262162:IVZ262162 JFT262162:JFV262162 JPP262162:JPR262162 JZL262162:JZN262162 KJH262162:KJJ262162 KTD262162:KTF262162 LCZ262162:LDB262162 LMV262162:LMX262162 LWR262162:LWT262162 MGN262162:MGP262162 MQJ262162:MQL262162 NAF262162:NAH262162 NKB262162:NKD262162 NTX262162:NTZ262162 ODT262162:ODV262162 ONP262162:ONR262162 OXL262162:OXN262162 PHH262162:PHJ262162 PRD262162:PRF262162 QAZ262162:QBB262162 QKV262162:QKX262162 QUR262162:QUT262162 REN262162:REP262162 ROJ262162:ROL262162 RYF262162:RYH262162 SIB262162:SID262162 SRX262162:SRZ262162 TBT262162:TBV262162 TLP262162:TLR262162 TVL262162:TVN262162 UFH262162:UFJ262162 UPD262162:UPF262162 UYZ262162:UZB262162 VIV262162:VIX262162 VSR262162:VST262162 WCN262162:WCP262162 WMJ262162:WML262162 WWF262162:WWH262162 X327698:Z327698 JT327698:JV327698 TP327698:TR327698 ADL327698:ADN327698 ANH327698:ANJ327698 AXD327698:AXF327698 BGZ327698:BHB327698 BQV327698:BQX327698 CAR327698:CAT327698 CKN327698:CKP327698 CUJ327698:CUL327698 DEF327698:DEH327698 DOB327698:DOD327698 DXX327698:DXZ327698 EHT327698:EHV327698 ERP327698:ERR327698 FBL327698:FBN327698 FLH327698:FLJ327698 FVD327698:FVF327698 GEZ327698:GFB327698 GOV327698:GOX327698 GYR327698:GYT327698 HIN327698:HIP327698 HSJ327698:HSL327698 ICF327698:ICH327698 IMB327698:IMD327698 IVX327698:IVZ327698 JFT327698:JFV327698 JPP327698:JPR327698 JZL327698:JZN327698 KJH327698:KJJ327698 KTD327698:KTF327698 LCZ327698:LDB327698 LMV327698:LMX327698 LWR327698:LWT327698 MGN327698:MGP327698 MQJ327698:MQL327698 NAF327698:NAH327698 NKB327698:NKD327698 NTX327698:NTZ327698 ODT327698:ODV327698 ONP327698:ONR327698 OXL327698:OXN327698 PHH327698:PHJ327698 PRD327698:PRF327698 QAZ327698:QBB327698 QKV327698:QKX327698 QUR327698:QUT327698 REN327698:REP327698 ROJ327698:ROL327698 RYF327698:RYH327698 SIB327698:SID327698 SRX327698:SRZ327698 TBT327698:TBV327698 TLP327698:TLR327698 TVL327698:TVN327698 UFH327698:UFJ327698 UPD327698:UPF327698 UYZ327698:UZB327698 VIV327698:VIX327698 VSR327698:VST327698 WCN327698:WCP327698 WMJ327698:WML327698 WWF327698:WWH327698 X393234:Z393234 JT393234:JV393234 TP393234:TR393234 ADL393234:ADN393234 ANH393234:ANJ393234 AXD393234:AXF393234 BGZ393234:BHB393234 BQV393234:BQX393234 CAR393234:CAT393234 CKN393234:CKP393234 CUJ393234:CUL393234 DEF393234:DEH393234 DOB393234:DOD393234 DXX393234:DXZ393234 EHT393234:EHV393234 ERP393234:ERR393234 FBL393234:FBN393234 FLH393234:FLJ393234 FVD393234:FVF393234 GEZ393234:GFB393234 GOV393234:GOX393234 GYR393234:GYT393234 HIN393234:HIP393234 HSJ393234:HSL393234 ICF393234:ICH393234 IMB393234:IMD393234 IVX393234:IVZ393234 JFT393234:JFV393234 JPP393234:JPR393234 JZL393234:JZN393234 KJH393234:KJJ393234 KTD393234:KTF393234 LCZ393234:LDB393234 LMV393234:LMX393234 LWR393234:LWT393234 MGN393234:MGP393234 MQJ393234:MQL393234 NAF393234:NAH393234 NKB393234:NKD393234 NTX393234:NTZ393234 ODT393234:ODV393234 ONP393234:ONR393234 OXL393234:OXN393234 PHH393234:PHJ393234 PRD393234:PRF393234 QAZ393234:QBB393234 QKV393234:QKX393234 QUR393234:QUT393234 REN393234:REP393234 ROJ393234:ROL393234 RYF393234:RYH393234 SIB393234:SID393234 SRX393234:SRZ393234 TBT393234:TBV393234 TLP393234:TLR393234 TVL393234:TVN393234 UFH393234:UFJ393234 UPD393234:UPF393234 UYZ393234:UZB393234 VIV393234:VIX393234 VSR393234:VST393234 WCN393234:WCP393234 WMJ393234:WML393234 WWF393234:WWH393234 X458770:Z458770 JT458770:JV458770 TP458770:TR458770 ADL458770:ADN458770 ANH458770:ANJ458770 AXD458770:AXF458770 BGZ458770:BHB458770 BQV458770:BQX458770 CAR458770:CAT458770 CKN458770:CKP458770 CUJ458770:CUL458770 DEF458770:DEH458770 DOB458770:DOD458770 DXX458770:DXZ458770 EHT458770:EHV458770 ERP458770:ERR458770 FBL458770:FBN458770 FLH458770:FLJ458770 FVD458770:FVF458770 GEZ458770:GFB458770 GOV458770:GOX458770 GYR458770:GYT458770 HIN458770:HIP458770 HSJ458770:HSL458770 ICF458770:ICH458770 IMB458770:IMD458770 IVX458770:IVZ458770 JFT458770:JFV458770 JPP458770:JPR458770 JZL458770:JZN458770 KJH458770:KJJ458770 KTD458770:KTF458770 LCZ458770:LDB458770 LMV458770:LMX458770 LWR458770:LWT458770 MGN458770:MGP458770 MQJ458770:MQL458770 NAF458770:NAH458770 NKB458770:NKD458770 NTX458770:NTZ458770 ODT458770:ODV458770 ONP458770:ONR458770 OXL458770:OXN458770 PHH458770:PHJ458770 PRD458770:PRF458770 QAZ458770:QBB458770 QKV458770:QKX458770 QUR458770:QUT458770 REN458770:REP458770 ROJ458770:ROL458770 RYF458770:RYH458770 SIB458770:SID458770 SRX458770:SRZ458770 TBT458770:TBV458770 TLP458770:TLR458770 TVL458770:TVN458770 UFH458770:UFJ458770 UPD458770:UPF458770 UYZ458770:UZB458770 VIV458770:VIX458770 VSR458770:VST458770 WCN458770:WCP458770 WMJ458770:WML458770 WWF458770:WWH458770 X524306:Z524306 JT524306:JV524306 TP524306:TR524306 ADL524306:ADN524306 ANH524306:ANJ524306 AXD524306:AXF524306 BGZ524306:BHB524306 BQV524306:BQX524306 CAR524306:CAT524306 CKN524306:CKP524306 CUJ524306:CUL524306 DEF524306:DEH524306 DOB524306:DOD524306 DXX524306:DXZ524306 EHT524306:EHV524306 ERP524306:ERR524306 FBL524306:FBN524306 FLH524306:FLJ524306 FVD524306:FVF524306 GEZ524306:GFB524306 GOV524306:GOX524306 GYR524306:GYT524306 HIN524306:HIP524306 HSJ524306:HSL524306 ICF524306:ICH524306 IMB524306:IMD524306 IVX524306:IVZ524306 JFT524306:JFV524306 JPP524306:JPR524306 JZL524306:JZN524306 KJH524306:KJJ524306 KTD524306:KTF524306 LCZ524306:LDB524306 LMV524306:LMX524306 LWR524306:LWT524306 MGN524306:MGP524306 MQJ524306:MQL524306 NAF524306:NAH524306 NKB524306:NKD524306 NTX524306:NTZ524306 ODT524306:ODV524306 ONP524306:ONR524306 OXL524306:OXN524306 PHH524306:PHJ524306 PRD524306:PRF524306 QAZ524306:QBB524306 QKV524306:QKX524306 QUR524306:QUT524306 REN524306:REP524306 ROJ524306:ROL524306 RYF524306:RYH524306 SIB524306:SID524306 SRX524306:SRZ524306 TBT524306:TBV524306 TLP524306:TLR524306 TVL524306:TVN524306 UFH524306:UFJ524306 UPD524306:UPF524306 UYZ524306:UZB524306 VIV524306:VIX524306 VSR524306:VST524306 WCN524306:WCP524306 WMJ524306:WML524306 WWF524306:WWH524306 X589842:Z589842 JT589842:JV589842 TP589842:TR589842 ADL589842:ADN589842 ANH589842:ANJ589842 AXD589842:AXF589842 BGZ589842:BHB589842 BQV589842:BQX589842 CAR589842:CAT589842 CKN589842:CKP589842 CUJ589842:CUL589842 DEF589842:DEH589842 DOB589842:DOD589842 DXX589842:DXZ589842 EHT589842:EHV589842 ERP589842:ERR589842 FBL589842:FBN589842 FLH589842:FLJ589842 FVD589842:FVF589842 GEZ589842:GFB589842 GOV589842:GOX589842 GYR589842:GYT589842 HIN589842:HIP589842 HSJ589842:HSL589842 ICF589842:ICH589842 IMB589842:IMD589842 IVX589842:IVZ589842 JFT589842:JFV589842 JPP589842:JPR589842 JZL589842:JZN589842 KJH589842:KJJ589842 KTD589842:KTF589842 LCZ589842:LDB589842 LMV589842:LMX589842 LWR589842:LWT589842 MGN589842:MGP589842 MQJ589842:MQL589842 NAF589842:NAH589842 NKB589842:NKD589842 NTX589842:NTZ589842 ODT589842:ODV589842 ONP589842:ONR589842 OXL589842:OXN589842 PHH589842:PHJ589842 PRD589842:PRF589842 QAZ589842:QBB589842 QKV589842:QKX589842 QUR589842:QUT589842 REN589842:REP589842 ROJ589842:ROL589842 RYF589842:RYH589842 SIB589842:SID589842 SRX589842:SRZ589842 TBT589842:TBV589842 TLP589842:TLR589842 TVL589842:TVN589842 UFH589842:UFJ589842 UPD589842:UPF589842 UYZ589842:UZB589842 VIV589842:VIX589842 VSR589842:VST589842 WCN589842:WCP589842 WMJ589842:WML589842 WWF589842:WWH589842 X655378:Z655378 JT655378:JV655378 TP655378:TR655378 ADL655378:ADN655378 ANH655378:ANJ655378 AXD655378:AXF655378 BGZ655378:BHB655378 BQV655378:BQX655378 CAR655378:CAT655378 CKN655378:CKP655378 CUJ655378:CUL655378 DEF655378:DEH655378 DOB655378:DOD655378 DXX655378:DXZ655378 EHT655378:EHV655378 ERP655378:ERR655378 FBL655378:FBN655378 FLH655378:FLJ655378 FVD655378:FVF655378 GEZ655378:GFB655378 GOV655378:GOX655378 GYR655378:GYT655378 HIN655378:HIP655378 HSJ655378:HSL655378 ICF655378:ICH655378 IMB655378:IMD655378 IVX655378:IVZ655378 JFT655378:JFV655378 JPP655378:JPR655378 JZL655378:JZN655378 KJH655378:KJJ655378 KTD655378:KTF655378 LCZ655378:LDB655378 LMV655378:LMX655378 LWR655378:LWT655378 MGN655378:MGP655378 MQJ655378:MQL655378 NAF655378:NAH655378 NKB655378:NKD655378 NTX655378:NTZ655378 ODT655378:ODV655378 ONP655378:ONR655378 OXL655378:OXN655378 PHH655378:PHJ655378 PRD655378:PRF655378 QAZ655378:QBB655378 QKV655378:QKX655378 QUR655378:QUT655378 REN655378:REP655378 ROJ655378:ROL655378 RYF655378:RYH655378 SIB655378:SID655378 SRX655378:SRZ655378 TBT655378:TBV655378 TLP655378:TLR655378 TVL655378:TVN655378 UFH655378:UFJ655378 UPD655378:UPF655378 UYZ655378:UZB655378 VIV655378:VIX655378 VSR655378:VST655378 WCN655378:WCP655378 WMJ655378:WML655378 WWF655378:WWH655378 X720914:Z720914 JT720914:JV720914 TP720914:TR720914 ADL720914:ADN720914 ANH720914:ANJ720914 AXD720914:AXF720914 BGZ720914:BHB720914 BQV720914:BQX720914 CAR720914:CAT720914 CKN720914:CKP720914 CUJ720914:CUL720914 DEF720914:DEH720914 DOB720914:DOD720914 DXX720914:DXZ720914 EHT720914:EHV720914 ERP720914:ERR720914 FBL720914:FBN720914 FLH720914:FLJ720914 FVD720914:FVF720914 GEZ720914:GFB720914 GOV720914:GOX720914 GYR720914:GYT720914 HIN720914:HIP720914 HSJ720914:HSL720914 ICF720914:ICH720914 IMB720914:IMD720914 IVX720914:IVZ720914 JFT720914:JFV720914 JPP720914:JPR720914 JZL720914:JZN720914 KJH720914:KJJ720914 KTD720914:KTF720914 LCZ720914:LDB720914 LMV720914:LMX720914 LWR720914:LWT720914 MGN720914:MGP720914 MQJ720914:MQL720914 NAF720914:NAH720914 NKB720914:NKD720914 NTX720914:NTZ720914 ODT720914:ODV720914 ONP720914:ONR720914 OXL720914:OXN720914 PHH720914:PHJ720914 PRD720914:PRF720914 QAZ720914:QBB720914 QKV720914:QKX720914 QUR720914:QUT720914 REN720914:REP720914 ROJ720914:ROL720914 RYF720914:RYH720914 SIB720914:SID720914 SRX720914:SRZ720914 TBT720914:TBV720914 TLP720914:TLR720914 TVL720914:TVN720914 UFH720914:UFJ720914 UPD720914:UPF720914 UYZ720914:UZB720914 VIV720914:VIX720914 VSR720914:VST720914 WCN720914:WCP720914 WMJ720914:WML720914 WWF720914:WWH720914 X786450:Z786450 JT786450:JV786450 TP786450:TR786450 ADL786450:ADN786450 ANH786450:ANJ786450 AXD786450:AXF786450 BGZ786450:BHB786450 BQV786450:BQX786450 CAR786450:CAT786450 CKN786450:CKP786450 CUJ786450:CUL786450 DEF786450:DEH786450 DOB786450:DOD786450 DXX786450:DXZ786450 EHT786450:EHV786450 ERP786450:ERR786450 FBL786450:FBN786450 FLH786450:FLJ786450 FVD786450:FVF786450 GEZ786450:GFB786450 GOV786450:GOX786450 GYR786450:GYT786450 HIN786450:HIP786450 HSJ786450:HSL786450 ICF786450:ICH786450 IMB786450:IMD786450 IVX786450:IVZ786450 JFT786450:JFV786450 JPP786450:JPR786450 JZL786450:JZN786450 KJH786450:KJJ786450 KTD786450:KTF786450 LCZ786450:LDB786450 LMV786450:LMX786450 LWR786450:LWT786450 MGN786450:MGP786450 MQJ786450:MQL786450 NAF786450:NAH786450 NKB786450:NKD786450 NTX786450:NTZ786450 ODT786450:ODV786450 ONP786450:ONR786450 OXL786450:OXN786450 PHH786450:PHJ786450 PRD786450:PRF786450 QAZ786450:QBB786450 QKV786450:QKX786450 QUR786450:QUT786450 REN786450:REP786450 ROJ786450:ROL786450 RYF786450:RYH786450 SIB786450:SID786450 SRX786450:SRZ786450 TBT786450:TBV786450 TLP786450:TLR786450 TVL786450:TVN786450 UFH786450:UFJ786450 UPD786450:UPF786450 UYZ786450:UZB786450 VIV786450:VIX786450 VSR786450:VST786450 WCN786450:WCP786450 WMJ786450:WML786450 WWF786450:WWH786450 X851986:Z851986 JT851986:JV851986 TP851986:TR851986 ADL851986:ADN851986 ANH851986:ANJ851986 AXD851986:AXF851986 BGZ851986:BHB851986 BQV851986:BQX851986 CAR851986:CAT851986 CKN851986:CKP851986 CUJ851986:CUL851986 DEF851986:DEH851986 DOB851986:DOD851986 DXX851986:DXZ851986 EHT851986:EHV851986 ERP851986:ERR851986 FBL851986:FBN851986 FLH851986:FLJ851986 FVD851986:FVF851986 GEZ851986:GFB851986 GOV851986:GOX851986 GYR851986:GYT851986 HIN851986:HIP851986 HSJ851986:HSL851986 ICF851986:ICH851986 IMB851986:IMD851986 IVX851986:IVZ851986 JFT851986:JFV851986 JPP851986:JPR851986 JZL851986:JZN851986 KJH851986:KJJ851986 KTD851986:KTF851986 LCZ851986:LDB851986 LMV851986:LMX851986 LWR851986:LWT851986 MGN851986:MGP851986 MQJ851986:MQL851986 NAF851986:NAH851986 NKB851986:NKD851986 NTX851986:NTZ851986 ODT851986:ODV851986 ONP851986:ONR851986 OXL851986:OXN851986 PHH851986:PHJ851986 PRD851986:PRF851986 QAZ851986:QBB851986 QKV851986:QKX851986 QUR851986:QUT851986 REN851986:REP851986 ROJ851986:ROL851986 RYF851986:RYH851986 SIB851986:SID851986 SRX851986:SRZ851986 TBT851986:TBV851986 TLP851986:TLR851986 TVL851986:TVN851986 UFH851986:UFJ851986 UPD851986:UPF851986 UYZ851986:UZB851986 VIV851986:VIX851986 VSR851986:VST851986 WCN851986:WCP851986 WMJ851986:WML851986 WWF851986:WWH851986 X917522:Z917522 JT917522:JV917522 TP917522:TR917522 ADL917522:ADN917522 ANH917522:ANJ917522 AXD917522:AXF917522 BGZ917522:BHB917522 BQV917522:BQX917522 CAR917522:CAT917522 CKN917522:CKP917522 CUJ917522:CUL917522 DEF917522:DEH917522 DOB917522:DOD917522 DXX917522:DXZ917522 EHT917522:EHV917522 ERP917522:ERR917522 FBL917522:FBN917522 FLH917522:FLJ917522 FVD917522:FVF917522 GEZ917522:GFB917522 GOV917522:GOX917522 GYR917522:GYT917522 HIN917522:HIP917522 HSJ917522:HSL917522 ICF917522:ICH917522 IMB917522:IMD917522 IVX917522:IVZ917522 JFT917522:JFV917522 JPP917522:JPR917522 JZL917522:JZN917522 KJH917522:KJJ917522 KTD917522:KTF917522 LCZ917522:LDB917522 LMV917522:LMX917522 LWR917522:LWT917522 MGN917522:MGP917522 MQJ917522:MQL917522 NAF917522:NAH917522 NKB917522:NKD917522 NTX917522:NTZ917522 ODT917522:ODV917522 ONP917522:ONR917522 OXL917522:OXN917522 PHH917522:PHJ917522 PRD917522:PRF917522 QAZ917522:QBB917522 QKV917522:QKX917522 QUR917522:QUT917522 REN917522:REP917522 ROJ917522:ROL917522 RYF917522:RYH917522 SIB917522:SID917522 SRX917522:SRZ917522 TBT917522:TBV917522 TLP917522:TLR917522 TVL917522:TVN917522 UFH917522:UFJ917522 UPD917522:UPF917522 UYZ917522:UZB917522 VIV917522:VIX917522 VSR917522:VST917522 WCN917522:WCP917522 WMJ917522:WML917522 WWF917522:WWH917522 X983058:Z983058 JT983058:JV983058 TP983058:TR983058 ADL983058:ADN983058 ANH983058:ANJ983058 AXD983058:AXF983058 BGZ983058:BHB983058 BQV983058:BQX983058 CAR983058:CAT983058 CKN983058:CKP983058 CUJ983058:CUL983058 DEF983058:DEH983058 DOB983058:DOD983058 DXX983058:DXZ983058 EHT983058:EHV983058 ERP983058:ERR983058 FBL983058:FBN983058 FLH983058:FLJ983058 FVD983058:FVF983058 GEZ983058:GFB983058 GOV983058:GOX983058 GYR983058:GYT983058 HIN983058:HIP983058 HSJ983058:HSL983058 ICF983058:ICH983058 IMB983058:IMD983058 IVX983058:IVZ983058 JFT983058:JFV983058 JPP983058:JPR983058 JZL983058:JZN983058 KJH983058:KJJ983058 KTD983058:KTF983058 LCZ983058:LDB983058 LMV983058:LMX983058 LWR983058:LWT983058 MGN983058:MGP983058 MQJ983058:MQL983058 NAF983058:NAH983058 NKB983058:NKD983058 NTX983058:NTZ983058 ODT983058:ODV983058 ONP983058:ONR983058 OXL983058:OXN983058 PHH983058:PHJ983058 PRD983058:PRF983058 QAZ983058:QBB983058 QKV983058:QKX983058 QUR983058:QUT983058 REN983058:REP983058 ROJ983058:ROL983058 RYF983058:RYH983058 SIB983058:SID983058 SRX983058:SRZ983058 TBT983058:TBV983058 TLP983058:TLR983058 TVL983058:TVN983058 UFH983058:UFJ983058 UPD983058:UPF983058 UYZ983058:UZB983058 VIV983058:VIX983058 VSR983058:VST983058 WCN983058:WCP983058 WMJ983058:WML983058 WWF983058:WWH983058" xr:uid="{1259F578-9551-40B0-83E1-65A698498A8B}">
      <formula1>$BL$8:$BL$12</formula1>
    </dataValidation>
    <dataValidation type="list" allowBlank="1" showInputMessage="1" showErrorMessage="1" sqref="J7:R7 JF7:JN7 TB7:TJ7 ACX7:ADF7 AMT7:ANB7 AWP7:AWX7 BGL7:BGT7 BQH7:BQP7 CAD7:CAL7 CJZ7:CKH7 CTV7:CUD7 DDR7:DDZ7 DNN7:DNV7 DXJ7:DXR7 EHF7:EHN7 ERB7:ERJ7 FAX7:FBF7 FKT7:FLB7 FUP7:FUX7 GEL7:GET7 GOH7:GOP7 GYD7:GYL7 HHZ7:HIH7 HRV7:HSD7 IBR7:IBZ7 ILN7:ILV7 IVJ7:IVR7 JFF7:JFN7 JPB7:JPJ7 JYX7:JZF7 KIT7:KJB7 KSP7:KSX7 LCL7:LCT7 LMH7:LMP7 LWD7:LWL7 MFZ7:MGH7 MPV7:MQD7 MZR7:MZZ7 NJN7:NJV7 NTJ7:NTR7 ODF7:ODN7 ONB7:ONJ7 OWX7:OXF7 PGT7:PHB7 PQP7:PQX7 QAL7:QAT7 QKH7:QKP7 QUD7:QUL7 RDZ7:REH7 RNV7:ROD7 RXR7:RXZ7 SHN7:SHV7 SRJ7:SRR7 TBF7:TBN7 TLB7:TLJ7 TUX7:TVF7 UET7:UFB7 UOP7:UOX7 UYL7:UYT7 VIH7:VIP7 VSD7:VSL7 WBZ7:WCH7 WLV7:WMD7 WVR7:WVZ7 J65543:R65543 JF65543:JN65543 TB65543:TJ65543 ACX65543:ADF65543 AMT65543:ANB65543 AWP65543:AWX65543 BGL65543:BGT65543 BQH65543:BQP65543 CAD65543:CAL65543 CJZ65543:CKH65543 CTV65543:CUD65543 DDR65543:DDZ65543 DNN65543:DNV65543 DXJ65543:DXR65543 EHF65543:EHN65543 ERB65543:ERJ65543 FAX65543:FBF65543 FKT65543:FLB65543 FUP65543:FUX65543 GEL65543:GET65543 GOH65543:GOP65543 GYD65543:GYL65543 HHZ65543:HIH65543 HRV65543:HSD65543 IBR65543:IBZ65543 ILN65543:ILV65543 IVJ65543:IVR65543 JFF65543:JFN65543 JPB65543:JPJ65543 JYX65543:JZF65543 KIT65543:KJB65543 KSP65543:KSX65543 LCL65543:LCT65543 LMH65543:LMP65543 LWD65543:LWL65543 MFZ65543:MGH65543 MPV65543:MQD65543 MZR65543:MZZ65543 NJN65543:NJV65543 NTJ65543:NTR65543 ODF65543:ODN65543 ONB65543:ONJ65543 OWX65543:OXF65543 PGT65543:PHB65543 PQP65543:PQX65543 QAL65543:QAT65543 QKH65543:QKP65543 QUD65543:QUL65543 RDZ65543:REH65543 RNV65543:ROD65543 RXR65543:RXZ65543 SHN65543:SHV65543 SRJ65543:SRR65543 TBF65543:TBN65543 TLB65543:TLJ65543 TUX65543:TVF65543 UET65543:UFB65543 UOP65543:UOX65543 UYL65543:UYT65543 VIH65543:VIP65543 VSD65543:VSL65543 WBZ65543:WCH65543 WLV65543:WMD65543 WVR65543:WVZ65543 J131079:R131079 JF131079:JN131079 TB131079:TJ131079 ACX131079:ADF131079 AMT131079:ANB131079 AWP131079:AWX131079 BGL131079:BGT131079 BQH131079:BQP131079 CAD131079:CAL131079 CJZ131079:CKH131079 CTV131079:CUD131079 DDR131079:DDZ131079 DNN131079:DNV131079 DXJ131079:DXR131079 EHF131079:EHN131079 ERB131079:ERJ131079 FAX131079:FBF131079 FKT131079:FLB131079 FUP131079:FUX131079 GEL131079:GET131079 GOH131079:GOP131079 GYD131079:GYL131079 HHZ131079:HIH131079 HRV131079:HSD131079 IBR131079:IBZ131079 ILN131079:ILV131079 IVJ131079:IVR131079 JFF131079:JFN131079 JPB131079:JPJ131079 JYX131079:JZF131079 KIT131079:KJB131079 KSP131079:KSX131079 LCL131079:LCT131079 LMH131079:LMP131079 LWD131079:LWL131079 MFZ131079:MGH131079 MPV131079:MQD131079 MZR131079:MZZ131079 NJN131079:NJV131079 NTJ131079:NTR131079 ODF131079:ODN131079 ONB131079:ONJ131079 OWX131079:OXF131079 PGT131079:PHB131079 PQP131079:PQX131079 QAL131079:QAT131079 QKH131079:QKP131079 QUD131079:QUL131079 RDZ131079:REH131079 RNV131079:ROD131079 RXR131079:RXZ131079 SHN131079:SHV131079 SRJ131079:SRR131079 TBF131079:TBN131079 TLB131079:TLJ131079 TUX131079:TVF131079 UET131079:UFB131079 UOP131079:UOX131079 UYL131079:UYT131079 VIH131079:VIP131079 VSD131079:VSL131079 WBZ131079:WCH131079 WLV131079:WMD131079 WVR131079:WVZ131079 J196615:R196615 JF196615:JN196615 TB196615:TJ196615 ACX196615:ADF196615 AMT196615:ANB196615 AWP196615:AWX196615 BGL196615:BGT196615 BQH196615:BQP196615 CAD196615:CAL196615 CJZ196615:CKH196615 CTV196615:CUD196615 DDR196615:DDZ196615 DNN196615:DNV196615 DXJ196615:DXR196615 EHF196615:EHN196615 ERB196615:ERJ196615 FAX196615:FBF196615 FKT196615:FLB196615 FUP196615:FUX196615 GEL196615:GET196615 GOH196615:GOP196615 GYD196615:GYL196615 HHZ196615:HIH196615 HRV196615:HSD196615 IBR196615:IBZ196615 ILN196615:ILV196615 IVJ196615:IVR196615 JFF196615:JFN196615 JPB196615:JPJ196615 JYX196615:JZF196615 KIT196615:KJB196615 KSP196615:KSX196615 LCL196615:LCT196615 LMH196615:LMP196615 LWD196615:LWL196615 MFZ196615:MGH196615 MPV196615:MQD196615 MZR196615:MZZ196615 NJN196615:NJV196615 NTJ196615:NTR196615 ODF196615:ODN196615 ONB196615:ONJ196615 OWX196615:OXF196615 PGT196615:PHB196615 PQP196615:PQX196615 QAL196615:QAT196615 QKH196615:QKP196615 QUD196615:QUL196615 RDZ196615:REH196615 RNV196615:ROD196615 RXR196615:RXZ196615 SHN196615:SHV196615 SRJ196615:SRR196615 TBF196615:TBN196615 TLB196615:TLJ196615 TUX196615:TVF196615 UET196615:UFB196615 UOP196615:UOX196615 UYL196615:UYT196615 VIH196615:VIP196615 VSD196615:VSL196615 WBZ196615:WCH196615 WLV196615:WMD196615 WVR196615:WVZ196615 J262151:R262151 JF262151:JN262151 TB262151:TJ262151 ACX262151:ADF262151 AMT262151:ANB262151 AWP262151:AWX262151 BGL262151:BGT262151 BQH262151:BQP262151 CAD262151:CAL262151 CJZ262151:CKH262151 CTV262151:CUD262151 DDR262151:DDZ262151 DNN262151:DNV262151 DXJ262151:DXR262151 EHF262151:EHN262151 ERB262151:ERJ262151 FAX262151:FBF262151 FKT262151:FLB262151 FUP262151:FUX262151 GEL262151:GET262151 GOH262151:GOP262151 GYD262151:GYL262151 HHZ262151:HIH262151 HRV262151:HSD262151 IBR262151:IBZ262151 ILN262151:ILV262151 IVJ262151:IVR262151 JFF262151:JFN262151 JPB262151:JPJ262151 JYX262151:JZF262151 KIT262151:KJB262151 KSP262151:KSX262151 LCL262151:LCT262151 LMH262151:LMP262151 LWD262151:LWL262151 MFZ262151:MGH262151 MPV262151:MQD262151 MZR262151:MZZ262151 NJN262151:NJV262151 NTJ262151:NTR262151 ODF262151:ODN262151 ONB262151:ONJ262151 OWX262151:OXF262151 PGT262151:PHB262151 PQP262151:PQX262151 QAL262151:QAT262151 QKH262151:QKP262151 QUD262151:QUL262151 RDZ262151:REH262151 RNV262151:ROD262151 RXR262151:RXZ262151 SHN262151:SHV262151 SRJ262151:SRR262151 TBF262151:TBN262151 TLB262151:TLJ262151 TUX262151:TVF262151 UET262151:UFB262151 UOP262151:UOX262151 UYL262151:UYT262151 VIH262151:VIP262151 VSD262151:VSL262151 WBZ262151:WCH262151 WLV262151:WMD262151 WVR262151:WVZ262151 J327687:R327687 JF327687:JN327687 TB327687:TJ327687 ACX327687:ADF327687 AMT327687:ANB327687 AWP327687:AWX327687 BGL327687:BGT327687 BQH327687:BQP327687 CAD327687:CAL327687 CJZ327687:CKH327687 CTV327687:CUD327687 DDR327687:DDZ327687 DNN327687:DNV327687 DXJ327687:DXR327687 EHF327687:EHN327687 ERB327687:ERJ327687 FAX327687:FBF327687 FKT327687:FLB327687 FUP327687:FUX327687 GEL327687:GET327687 GOH327687:GOP327687 GYD327687:GYL327687 HHZ327687:HIH327687 HRV327687:HSD327687 IBR327687:IBZ327687 ILN327687:ILV327687 IVJ327687:IVR327687 JFF327687:JFN327687 JPB327687:JPJ327687 JYX327687:JZF327687 KIT327687:KJB327687 KSP327687:KSX327687 LCL327687:LCT327687 LMH327687:LMP327687 LWD327687:LWL327687 MFZ327687:MGH327687 MPV327687:MQD327687 MZR327687:MZZ327687 NJN327687:NJV327687 NTJ327687:NTR327687 ODF327687:ODN327687 ONB327687:ONJ327687 OWX327687:OXF327687 PGT327687:PHB327687 PQP327687:PQX327687 QAL327687:QAT327687 QKH327687:QKP327687 QUD327687:QUL327687 RDZ327687:REH327687 RNV327687:ROD327687 RXR327687:RXZ327687 SHN327687:SHV327687 SRJ327687:SRR327687 TBF327687:TBN327687 TLB327687:TLJ327687 TUX327687:TVF327687 UET327687:UFB327687 UOP327687:UOX327687 UYL327687:UYT327687 VIH327687:VIP327687 VSD327687:VSL327687 WBZ327687:WCH327687 WLV327687:WMD327687 WVR327687:WVZ327687 J393223:R393223 JF393223:JN393223 TB393223:TJ393223 ACX393223:ADF393223 AMT393223:ANB393223 AWP393223:AWX393223 BGL393223:BGT393223 BQH393223:BQP393223 CAD393223:CAL393223 CJZ393223:CKH393223 CTV393223:CUD393223 DDR393223:DDZ393223 DNN393223:DNV393223 DXJ393223:DXR393223 EHF393223:EHN393223 ERB393223:ERJ393223 FAX393223:FBF393223 FKT393223:FLB393223 FUP393223:FUX393223 GEL393223:GET393223 GOH393223:GOP393223 GYD393223:GYL393223 HHZ393223:HIH393223 HRV393223:HSD393223 IBR393223:IBZ393223 ILN393223:ILV393223 IVJ393223:IVR393223 JFF393223:JFN393223 JPB393223:JPJ393223 JYX393223:JZF393223 KIT393223:KJB393223 KSP393223:KSX393223 LCL393223:LCT393223 LMH393223:LMP393223 LWD393223:LWL393223 MFZ393223:MGH393223 MPV393223:MQD393223 MZR393223:MZZ393223 NJN393223:NJV393223 NTJ393223:NTR393223 ODF393223:ODN393223 ONB393223:ONJ393223 OWX393223:OXF393223 PGT393223:PHB393223 PQP393223:PQX393223 QAL393223:QAT393223 QKH393223:QKP393223 QUD393223:QUL393223 RDZ393223:REH393223 RNV393223:ROD393223 RXR393223:RXZ393223 SHN393223:SHV393223 SRJ393223:SRR393223 TBF393223:TBN393223 TLB393223:TLJ393223 TUX393223:TVF393223 UET393223:UFB393223 UOP393223:UOX393223 UYL393223:UYT393223 VIH393223:VIP393223 VSD393223:VSL393223 WBZ393223:WCH393223 WLV393223:WMD393223 WVR393223:WVZ393223 J458759:R458759 JF458759:JN458759 TB458759:TJ458759 ACX458759:ADF458759 AMT458759:ANB458759 AWP458759:AWX458759 BGL458759:BGT458759 BQH458759:BQP458759 CAD458759:CAL458759 CJZ458759:CKH458759 CTV458759:CUD458759 DDR458759:DDZ458759 DNN458759:DNV458759 DXJ458759:DXR458759 EHF458759:EHN458759 ERB458759:ERJ458759 FAX458759:FBF458759 FKT458759:FLB458759 FUP458759:FUX458759 GEL458759:GET458759 GOH458759:GOP458759 GYD458759:GYL458759 HHZ458759:HIH458759 HRV458759:HSD458759 IBR458759:IBZ458759 ILN458759:ILV458759 IVJ458759:IVR458759 JFF458759:JFN458759 JPB458759:JPJ458759 JYX458759:JZF458759 KIT458759:KJB458759 KSP458759:KSX458759 LCL458759:LCT458759 LMH458759:LMP458759 LWD458759:LWL458759 MFZ458759:MGH458759 MPV458759:MQD458759 MZR458759:MZZ458759 NJN458759:NJV458759 NTJ458759:NTR458759 ODF458759:ODN458759 ONB458759:ONJ458759 OWX458759:OXF458759 PGT458759:PHB458759 PQP458759:PQX458759 QAL458759:QAT458759 QKH458759:QKP458759 QUD458759:QUL458759 RDZ458759:REH458759 RNV458759:ROD458759 RXR458759:RXZ458759 SHN458759:SHV458759 SRJ458759:SRR458759 TBF458759:TBN458759 TLB458759:TLJ458759 TUX458759:TVF458759 UET458759:UFB458759 UOP458759:UOX458759 UYL458759:UYT458759 VIH458759:VIP458759 VSD458759:VSL458759 WBZ458759:WCH458759 WLV458759:WMD458759 WVR458759:WVZ458759 J524295:R524295 JF524295:JN524295 TB524295:TJ524295 ACX524295:ADF524295 AMT524295:ANB524295 AWP524295:AWX524295 BGL524295:BGT524295 BQH524295:BQP524295 CAD524295:CAL524295 CJZ524295:CKH524295 CTV524295:CUD524295 DDR524295:DDZ524295 DNN524295:DNV524295 DXJ524295:DXR524295 EHF524295:EHN524295 ERB524295:ERJ524295 FAX524295:FBF524295 FKT524295:FLB524295 FUP524295:FUX524295 GEL524295:GET524295 GOH524295:GOP524295 GYD524295:GYL524295 HHZ524295:HIH524295 HRV524295:HSD524295 IBR524295:IBZ524295 ILN524295:ILV524295 IVJ524295:IVR524295 JFF524295:JFN524295 JPB524295:JPJ524295 JYX524295:JZF524295 KIT524295:KJB524295 KSP524295:KSX524295 LCL524295:LCT524295 LMH524295:LMP524295 LWD524295:LWL524295 MFZ524295:MGH524295 MPV524295:MQD524295 MZR524295:MZZ524295 NJN524295:NJV524295 NTJ524295:NTR524295 ODF524295:ODN524295 ONB524295:ONJ524295 OWX524295:OXF524295 PGT524295:PHB524295 PQP524295:PQX524295 QAL524295:QAT524295 QKH524295:QKP524295 QUD524295:QUL524295 RDZ524295:REH524295 RNV524295:ROD524295 RXR524295:RXZ524295 SHN524295:SHV524295 SRJ524295:SRR524295 TBF524295:TBN524295 TLB524295:TLJ524295 TUX524295:TVF524295 UET524295:UFB524295 UOP524295:UOX524295 UYL524295:UYT524295 VIH524295:VIP524295 VSD524295:VSL524295 WBZ524295:WCH524295 WLV524295:WMD524295 WVR524295:WVZ524295 J589831:R589831 JF589831:JN589831 TB589831:TJ589831 ACX589831:ADF589831 AMT589831:ANB589831 AWP589831:AWX589831 BGL589831:BGT589831 BQH589831:BQP589831 CAD589831:CAL589831 CJZ589831:CKH589831 CTV589831:CUD589831 DDR589831:DDZ589831 DNN589831:DNV589831 DXJ589831:DXR589831 EHF589831:EHN589831 ERB589831:ERJ589831 FAX589831:FBF589831 FKT589831:FLB589831 FUP589831:FUX589831 GEL589831:GET589831 GOH589831:GOP589831 GYD589831:GYL589831 HHZ589831:HIH589831 HRV589831:HSD589831 IBR589831:IBZ589831 ILN589831:ILV589831 IVJ589831:IVR589831 JFF589831:JFN589831 JPB589831:JPJ589831 JYX589831:JZF589831 KIT589831:KJB589831 KSP589831:KSX589831 LCL589831:LCT589831 LMH589831:LMP589831 LWD589831:LWL589831 MFZ589831:MGH589831 MPV589831:MQD589831 MZR589831:MZZ589831 NJN589831:NJV589831 NTJ589831:NTR589831 ODF589831:ODN589831 ONB589831:ONJ589831 OWX589831:OXF589831 PGT589831:PHB589831 PQP589831:PQX589831 QAL589831:QAT589831 QKH589831:QKP589831 QUD589831:QUL589831 RDZ589831:REH589831 RNV589831:ROD589831 RXR589831:RXZ589831 SHN589831:SHV589831 SRJ589831:SRR589831 TBF589831:TBN589831 TLB589831:TLJ589831 TUX589831:TVF589831 UET589831:UFB589831 UOP589831:UOX589831 UYL589831:UYT589831 VIH589831:VIP589831 VSD589831:VSL589831 WBZ589831:WCH589831 WLV589831:WMD589831 WVR589831:WVZ589831 J655367:R655367 JF655367:JN655367 TB655367:TJ655367 ACX655367:ADF655367 AMT655367:ANB655367 AWP655367:AWX655367 BGL655367:BGT655367 BQH655367:BQP655367 CAD655367:CAL655367 CJZ655367:CKH655367 CTV655367:CUD655367 DDR655367:DDZ655367 DNN655367:DNV655367 DXJ655367:DXR655367 EHF655367:EHN655367 ERB655367:ERJ655367 FAX655367:FBF655367 FKT655367:FLB655367 FUP655367:FUX655367 GEL655367:GET655367 GOH655367:GOP655367 GYD655367:GYL655367 HHZ655367:HIH655367 HRV655367:HSD655367 IBR655367:IBZ655367 ILN655367:ILV655367 IVJ655367:IVR655367 JFF655367:JFN655367 JPB655367:JPJ655367 JYX655367:JZF655367 KIT655367:KJB655367 KSP655367:KSX655367 LCL655367:LCT655367 LMH655367:LMP655367 LWD655367:LWL655367 MFZ655367:MGH655367 MPV655367:MQD655367 MZR655367:MZZ655367 NJN655367:NJV655367 NTJ655367:NTR655367 ODF655367:ODN655367 ONB655367:ONJ655367 OWX655367:OXF655367 PGT655367:PHB655367 PQP655367:PQX655367 QAL655367:QAT655367 QKH655367:QKP655367 QUD655367:QUL655367 RDZ655367:REH655367 RNV655367:ROD655367 RXR655367:RXZ655367 SHN655367:SHV655367 SRJ655367:SRR655367 TBF655367:TBN655367 TLB655367:TLJ655367 TUX655367:TVF655367 UET655367:UFB655367 UOP655367:UOX655367 UYL655367:UYT655367 VIH655367:VIP655367 VSD655367:VSL655367 WBZ655367:WCH655367 WLV655367:WMD655367 WVR655367:WVZ655367 J720903:R720903 JF720903:JN720903 TB720903:TJ720903 ACX720903:ADF720903 AMT720903:ANB720903 AWP720903:AWX720903 BGL720903:BGT720903 BQH720903:BQP720903 CAD720903:CAL720903 CJZ720903:CKH720903 CTV720903:CUD720903 DDR720903:DDZ720903 DNN720903:DNV720903 DXJ720903:DXR720903 EHF720903:EHN720903 ERB720903:ERJ720903 FAX720903:FBF720903 FKT720903:FLB720903 FUP720903:FUX720903 GEL720903:GET720903 GOH720903:GOP720903 GYD720903:GYL720903 HHZ720903:HIH720903 HRV720903:HSD720903 IBR720903:IBZ720903 ILN720903:ILV720903 IVJ720903:IVR720903 JFF720903:JFN720903 JPB720903:JPJ720903 JYX720903:JZF720903 KIT720903:KJB720903 KSP720903:KSX720903 LCL720903:LCT720903 LMH720903:LMP720903 LWD720903:LWL720903 MFZ720903:MGH720903 MPV720903:MQD720903 MZR720903:MZZ720903 NJN720903:NJV720903 NTJ720903:NTR720903 ODF720903:ODN720903 ONB720903:ONJ720903 OWX720903:OXF720903 PGT720903:PHB720903 PQP720903:PQX720903 QAL720903:QAT720903 QKH720903:QKP720903 QUD720903:QUL720903 RDZ720903:REH720903 RNV720903:ROD720903 RXR720903:RXZ720903 SHN720903:SHV720903 SRJ720903:SRR720903 TBF720903:TBN720903 TLB720903:TLJ720903 TUX720903:TVF720903 UET720903:UFB720903 UOP720903:UOX720903 UYL720903:UYT720903 VIH720903:VIP720903 VSD720903:VSL720903 WBZ720903:WCH720903 WLV720903:WMD720903 WVR720903:WVZ720903 J786439:R786439 JF786439:JN786439 TB786439:TJ786439 ACX786439:ADF786439 AMT786439:ANB786439 AWP786439:AWX786439 BGL786439:BGT786439 BQH786439:BQP786439 CAD786439:CAL786439 CJZ786439:CKH786439 CTV786439:CUD786439 DDR786439:DDZ786439 DNN786439:DNV786439 DXJ786439:DXR786439 EHF786439:EHN786439 ERB786439:ERJ786439 FAX786439:FBF786439 FKT786439:FLB786439 FUP786439:FUX786439 GEL786439:GET786439 GOH786439:GOP786439 GYD786439:GYL786439 HHZ786439:HIH786439 HRV786439:HSD786439 IBR786439:IBZ786439 ILN786439:ILV786439 IVJ786439:IVR786439 JFF786439:JFN786439 JPB786439:JPJ786439 JYX786439:JZF786439 KIT786439:KJB786439 KSP786439:KSX786439 LCL786439:LCT786439 LMH786439:LMP786439 LWD786439:LWL786439 MFZ786439:MGH786439 MPV786439:MQD786439 MZR786439:MZZ786439 NJN786439:NJV786439 NTJ786439:NTR786439 ODF786439:ODN786439 ONB786439:ONJ786439 OWX786439:OXF786439 PGT786439:PHB786439 PQP786439:PQX786439 QAL786439:QAT786439 QKH786439:QKP786439 QUD786439:QUL786439 RDZ786439:REH786439 RNV786439:ROD786439 RXR786439:RXZ786439 SHN786439:SHV786439 SRJ786439:SRR786439 TBF786439:TBN786439 TLB786439:TLJ786439 TUX786439:TVF786439 UET786439:UFB786439 UOP786439:UOX786439 UYL786439:UYT786439 VIH786439:VIP786439 VSD786439:VSL786439 WBZ786439:WCH786439 WLV786439:WMD786439 WVR786439:WVZ786439 J851975:R851975 JF851975:JN851975 TB851975:TJ851975 ACX851975:ADF851975 AMT851975:ANB851975 AWP851975:AWX851975 BGL851975:BGT851975 BQH851975:BQP851975 CAD851975:CAL851975 CJZ851975:CKH851975 CTV851975:CUD851975 DDR851975:DDZ851975 DNN851975:DNV851975 DXJ851975:DXR851975 EHF851975:EHN851975 ERB851975:ERJ851975 FAX851975:FBF851975 FKT851975:FLB851975 FUP851975:FUX851975 GEL851975:GET851975 GOH851975:GOP851975 GYD851975:GYL851975 HHZ851975:HIH851975 HRV851975:HSD851975 IBR851975:IBZ851975 ILN851975:ILV851975 IVJ851975:IVR851975 JFF851975:JFN851975 JPB851975:JPJ851975 JYX851975:JZF851975 KIT851975:KJB851975 KSP851975:KSX851975 LCL851975:LCT851975 LMH851975:LMP851975 LWD851975:LWL851975 MFZ851975:MGH851975 MPV851975:MQD851975 MZR851975:MZZ851975 NJN851975:NJV851975 NTJ851975:NTR851975 ODF851975:ODN851975 ONB851975:ONJ851975 OWX851975:OXF851975 PGT851975:PHB851975 PQP851975:PQX851975 QAL851975:QAT851975 QKH851975:QKP851975 QUD851975:QUL851975 RDZ851975:REH851975 RNV851975:ROD851975 RXR851975:RXZ851975 SHN851975:SHV851975 SRJ851975:SRR851975 TBF851975:TBN851975 TLB851975:TLJ851975 TUX851975:TVF851975 UET851975:UFB851975 UOP851975:UOX851975 UYL851975:UYT851975 VIH851975:VIP851975 VSD851975:VSL851975 WBZ851975:WCH851975 WLV851975:WMD851975 WVR851975:WVZ851975 J917511:R917511 JF917511:JN917511 TB917511:TJ917511 ACX917511:ADF917511 AMT917511:ANB917511 AWP917511:AWX917511 BGL917511:BGT917511 BQH917511:BQP917511 CAD917511:CAL917511 CJZ917511:CKH917511 CTV917511:CUD917511 DDR917511:DDZ917511 DNN917511:DNV917511 DXJ917511:DXR917511 EHF917511:EHN917511 ERB917511:ERJ917511 FAX917511:FBF917511 FKT917511:FLB917511 FUP917511:FUX917511 GEL917511:GET917511 GOH917511:GOP917511 GYD917511:GYL917511 HHZ917511:HIH917511 HRV917511:HSD917511 IBR917511:IBZ917511 ILN917511:ILV917511 IVJ917511:IVR917511 JFF917511:JFN917511 JPB917511:JPJ917511 JYX917511:JZF917511 KIT917511:KJB917511 KSP917511:KSX917511 LCL917511:LCT917511 LMH917511:LMP917511 LWD917511:LWL917511 MFZ917511:MGH917511 MPV917511:MQD917511 MZR917511:MZZ917511 NJN917511:NJV917511 NTJ917511:NTR917511 ODF917511:ODN917511 ONB917511:ONJ917511 OWX917511:OXF917511 PGT917511:PHB917511 PQP917511:PQX917511 QAL917511:QAT917511 QKH917511:QKP917511 QUD917511:QUL917511 RDZ917511:REH917511 RNV917511:ROD917511 RXR917511:RXZ917511 SHN917511:SHV917511 SRJ917511:SRR917511 TBF917511:TBN917511 TLB917511:TLJ917511 TUX917511:TVF917511 UET917511:UFB917511 UOP917511:UOX917511 UYL917511:UYT917511 VIH917511:VIP917511 VSD917511:VSL917511 WBZ917511:WCH917511 WLV917511:WMD917511 WVR917511:WVZ917511 J983047:R983047 JF983047:JN983047 TB983047:TJ983047 ACX983047:ADF983047 AMT983047:ANB983047 AWP983047:AWX983047 BGL983047:BGT983047 BQH983047:BQP983047 CAD983047:CAL983047 CJZ983047:CKH983047 CTV983047:CUD983047 DDR983047:DDZ983047 DNN983047:DNV983047 DXJ983047:DXR983047 EHF983047:EHN983047 ERB983047:ERJ983047 FAX983047:FBF983047 FKT983047:FLB983047 FUP983047:FUX983047 GEL983047:GET983047 GOH983047:GOP983047 GYD983047:GYL983047 HHZ983047:HIH983047 HRV983047:HSD983047 IBR983047:IBZ983047 ILN983047:ILV983047 IVJ983047:IVR983047 JFF983047:JFN983047 JPB983047:JPJ983047 JYX983047:JZF983047 KIT983047:KJB983047 KSP983047:KSX983047 LCL983047:LCT983047 LMH983047:LMP983047 LWD983047:LWL983047 MFZ983047:MGH983047 MPV983047:MQD983047 MZR983047:MZZ983047 NJN983047:NJV983047 NTJ983047:NTR983047 ODF983047:ODN983047 ONB983047:ONJ983047 OWX983047:OXF983047 PGT983047:PHB983047 PQP983047:PQX983047 QAL983047:QAT983047 QKH983047:QKP983047 QUD983047:QUL983047 RDZ983047:REH983047 RNV983047:ROD983047 RXR983047:RXZ983047 SHN983047:SHV983047 SRJ983047:SRR983047 TBF983047:TBN983047 TLB983047:TLJ983047 TUX983047:TVF983047 UET983047:UFB983047 UOP983047:UOX983047 UYL983047:UYT983047 VIH983047:VIP983047 VSD983047:VSL983047 WBZ983047:WCH983047 WLV983047:WMD983047 WVR983047:WVZ983047" xr:uid="{3641B83D-C730-48D0-8168-EEC0FBF364DF}">
      <formula1>$AY$21:$AY$26</formula1>
    </dataValidation>
  </dataValidations>
  <hyperlinks>
    <hyperlink ref="B31:I31" r:id="rId1" display="Payroll Processing Fee" xr:uid="{6CCFBED6-84EF-4AEF-862A-D36691A8FA08}"/>
    <hyperlink ref="B46:I46" location="'Basic Information'!A1" display="Other Exp not listed Above" xr:uid="{CE48C0BA-8F13-4C65-933C-E1669FCF7EB2}"/>
    <hyperlink ref="B43:I43" r:id="rId2" display="Home Office ( Safe Harbor)" xr:uid="{FDA08BDE-B88F-46A1-9A47-B86B893DEC4B}"/>
    <hyperlink ref="S7:Y7" r:id="rId3" display="Business Activity Codes" xr:uid="{C98C0790-1153-40CB-A4CF-19515AB5911B}"/>
    <hyperlink ref="O49:W49" location="'Basic Information'!A1" display="Total Distribuion to the Owner" xr:uid="{5971814B-4ADA-4DC5-8F08-24D881BEB40A}"/>
    <hyperlink ref="O50:W50" location="'Basic Information'!A1" display="Loan from Owner to the business" xr:uid="{B52ACCBA-70EF-4E1A-952A-988755D6C783}"/>
    <hyperlink ref="CD20:CK20" r:id="rId4" display="Payroll Processing Fee" xr:uid="{C89122BA-D888-4184-AA01-97815F846786}"/>
    <hyperlink ref="CD32:CK32" r:id="rId5" display="Home Office ( Safe Harbor)" xr:uid="{9D25662E-66C0-4EF5-B1A8-D1F78148484C}"/>
    <hyperlink ref="B47:I47" location="'Basic Information'!A1" display="Total Other Deductions" xr:uid="{3BADACE7-9582-4560-B0C2-CE4A9E2B048A}"/>
  </hyperlinks>
  <pageMargins left="0.25" right="0.25" top="0.25" bottom="0" header="0.05" footer="0"/>
  <pageSetup orientation="portrait" r:id="rId6"/>
  <headerFooter alignWithMargins="0"/>
  <drawing r:id="rId7"/>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93716-6799-4F5F-AC47-2BA3DD92758E}">
  <dimension ref="A1:BI120"/>
  <sheetViews>
    <sheetView zoomScaleNormal="100" workbookViewId="0">
      <selection activeCell="E2" sqref="E2"/>
    </sheetView>
  </sheetViews>
  <sheetFormatPr defaultRowHeight="15" x14ac:dyDescent="0.25"/>
  <cols>
    <col min="1" max="1" width="31.42578125" customWidth="1"/>
    <col min="2" max="3" width="24.28515625" customWidth="1"/>
    <col min="4" max="4" width="15.42578125" customWidth="1"/>
    <col min="5" max="5" width="19.7109375" customWidth="1"/>
    <col min="6" max="6" width="9.140625" style="50"/>
    <col min="7" max="9" width="9.140625" hidden="1" customWidth="1"/>
    <col min="10" max="10" width="24.85546875" hidden="1" customWidth="1"/>
    <col min="11" max="11" width="16.7109375" hidden="1" customWidth="1"/>
    <col min="12" max="12" width="12.42578125" hidden="1" customWidth="1"/>
    <col min="13" max="13" width="14.28515625" hidden="1" customWidth="1"/>
    <col min="14" max="14" width="12.85546875" hidden="1" customWidth="1"/>
    <col min="15" max="16" width="9.140625" style="50"/>
    <col min="17" max="17" width="9.140625" style="50" customWidth="1"/>
    <col min="18" max="61" width="9.140625" style="50"/>
  </cols>
  <sheetData>
    <row r="1" spans="1:26" ht="23.25" x14ac:dyDescent="0.35">
      <c r="A1" s="674" t="s">
        <v>51</v>
      </c>
      <c r="B1" s="675"/>
      <c r="C1" s="676" t="s">
        <v>64</v>
      </c>
      <c r="D1" s="677"/>
      <c r="E1" s="231" t="s">
        <v>0</v>
      </c>
      <c r="J1" s="1"/>
      <c r="O1" s="678" t="s">
        <v>477</v>
      </c>
      <c r="P1" s="679"/>
      <c r="Q1" s="679"/>
      <c r="R1" s="679"/>
      <c r="S1" s="679"/>
      <c r="T1" s="679"/>
      <c r="U1" s="679"/>
      <c r="V1" s="679"/>
      <c r="W1" s="679"/>
    </row>
    <row r="2" spans="1:26" ht="28.5" x14ac:dyDescent="0.3">
      <c r="A2" s="2" t="s">
        <v>1</v>
      </c>
      <c r="B2" s="2" t="s">
        <v>2</v>
      </c>
      <c r="C2" s="2" t="s">
        <v>333</v>
      </c>
      <c r="D2" s="2" t="s">
        <v>280</v>
      </c>
      <c r="E2" s="2" t="s">
        <v>4</v>
      </c>
      <c r="J2" s="3"/>
    </row>
    <row r="3" spans="1:26" x14ac:dyDescent="0.25">
      <c r="A3" s="2" t="s">
        <v>287</v>
      </c>
      <c r="B3" s="28">
        <v>0</v>
      </c>
      <c r="C3" s="233">
        <v>0</v>
      </c>
      <c r="D3" s="37">
        <f>'Income &amp; Exp Worksheet '!AC41</f>
        <v>0</v>
      </c>
      <c r="E3" s="4">
        <f>B3-D3</f>
        <v>0</v>
      </c>
      <c r="J3" t="s">
        <v>53</v>
      </c>
      <c r="O3" s="680" t="s">
        <v>30</v>
      </c>
      <c r="P3" s="673"/>
      <c r="Q3" s="673"/>
      <c r="R3" s="673"/>
      <c r="S3" s="673"/>
      <c r="T3" s="673"/>
      <c r="U3" s="673"/>
      <c r="V3" s="673"/>
      <c r="W3" s="51"/>
    </row>
    <row r="4" spans="1:26" x14ac:dyDescent="0.25">
      <c r="A4" s="2" t="s">
        <v>288</v>
      </c>
      <c r="B4" s="28">
        <v>0</v>
      </c>
      <c r="C4" s="233">
        <v>0</v>
      </c>
      <c r="D4" s="37">
        <v>0</v>
      </c>
      <c r="E4" s="4">
        <f>B4-D4</f>
        <v>0</v>
      </c>
      <c r="I4" s="5" t="s">
        <v>7</v>
      </c>
    </row>
    <row r="5" spans="1:26" ht="15" customHeight="1" x14ac:dyDescent="0.25">
      <c r="A5" s="2" t="s">
        <v>487</v>
      </c>
      <c r="B5" s="28">
        <v>0</v>
      </c>
      <c r="C5" s="233"/>
      <c r="D5" s="232" t="s">
        <v>489</v>
      </c>
      <c r="E5" s="4">
        <f>B5</f>
        <v>0</v>
      </c>
      <c r="J5" t="s">
        <v>9</v>
      </c>
      <c r="K5" s="40">
        <f>E17-E8</f>
        <v>-27700</v>
      </c>
      <c r="O5" s="52" t="s">
        <v>326</v>
      </c>
      <c r="P5" s="52"/>
      <c r="Q5" s="52"/>
      <c r="R5" s="52"/>
      <c r="S5" s="52"/>
      <c r="T5" s="52"/>
      <c r="U5" s="52"/>
      <c r="V5" s="52"/>
      <c r="W5" s="52"/>
      <c r="X5" s="52"/>
    </row>
    <row r="6" spans="1:26" x14ac:dyDescent="0.25">
      <c r="A6" s="2" t="s">
        <v>488</v>
      </c>
      <c r="B6" s="28">
        <v>0</v>
      </c>
      <c r="C6" s="233"/>
      <c r="D6" s="37">
        <v>0</v>
      </c>
      <c r="E6" s="4">
        <f>B6</f>
        <v>0</v>
      </c>
      <c r="J6" t="s">
        <v>11</v>
      </c>
      <c r="K6" s="40" t="s">
        <v>28</v>
      </c>
      <c r="O6" s="51"/>
      <c r="P6" s="51"/>
      <c r="Q6" s="51"/>
      <c r="R6" s="51"/>
      <c r="S6" s="51"/>
      <c r="T6" s="51"/>
      <c r="U6" s="51"/>
      <c r="V6" s="51"/>
    </row>
    <row r="7" spans="1:26" ht="15.75" x14ac:dyDescent="0.25">
      <c r="A7" s="6" t="s">
        <v>13</v>
      </c>
      <c r="B7" s="29">
        <v>0</v>
      </c>
      <c r="C7" s="234"/>
      <c r="D7" s="37">
        <v>0</v>
      </c>
      <c r="E7" s="7">
        <f>B7</f>
        <v>0</v>
      </c>
      <c r="J7" t="s">
        <v>14</v>
      </c>
      <c r="K7" s="41" t="e">
        <f ca="1">VLOOKUP(K5,INDIRECT(E1),3,TRUE)+((K5-VLOOKUP(K5,INDIRECT(E1),1,TRUE))*VLOOKUP(K5,INDIRECT(E1),2,TRUE))</f>
        <v>#N/A</v>
      </c>
      <c r="O7" s="52" t="s">
        <v>334</v>
      </c>
      <c r="P7" s="51"/>
      <c r="Q7" s="51"/>
      <c r="R7" s="51"/>
      <c r="S7" s="51"/>
      <c r="T7" s="51"/>
      <c r="U7" s="51"/>
      <c r="V7" s="51"/>
    </row>
    <row r="8" spans="1:26" x14ac:dyDescent="0.25">
      <c r="A8" s="6" t="s">
        <v>17</v>
      </c>
      <c r="B8" s="29">
        <v>0</v>
      </c>
      <c r="C8" s="234"/>
      <c r="D8" s="232" t="s">
        <v>490</v>
      </c>
      <c r="E8" s="7">
        <f>B8</f>
        <v>0</v>
      </c>
      <c r="J8" t="s">
        <v>16</v>
      </c>
      <c r="K8" s="42" t="e">
        <f ca="1">VLOOKUP(K5,INDIRECT(K6),2,TRUE)</f>
        <v>#N/A</v>
      </c>
      <c r="O8" s="51"/>
      <c r="P8" s="51"/>
      <c r="Q8" s="51"/>
      <c r="R8" s="51"/>
      <c r="S8" s="51"/>
      <c r="T8" s="51"/>
      <c r="U8" s="51"/>
      <c r="V8" s="51"/>
    </row>
    <row r="9" spans="1:26" ht="15.75" x14ac:dyDescent="0.25">
      <c r="A9" s="8" t="s">
        <v>281</v>
      </c>
      <c r="B9" s="29">
        <f>'Income &amp; Exp Worksheet '!AC51</f>
        <v>0</v>
      </c>
      <c r="C9" s="234">
        <v>0</v>
      </c>
      <c r="D9" s="37">
        <v>0</v>
      </c>
      <c r="E9" s="7">
        <f>B9</f>
        <v>0</v>
      </c>
      <c r="J9" t="s">
        <v>18</v>
      </c>
      <c r="K9" s="42" t="e">
        <f ca="1">K7/K5</f>
        <v>#N/A</v>
      </c>
      <c r="O9" s="51"/>
      <c r="P9" s="52" t="s">
        <v>44</v>
      </c>
      <c r="Q9" s="51"/>
      <c r="R9" s="51"/>
      <c r="S9" s="51"/>
      <c r="T9" s="51"/>
      <c r="U9" s="51"/>
      <c r="V9" s="51"/>
    </row>
    <row r="10" spans="1:26" ht="16.5" thickBot="1" x14ac:dyDescent="0.3">
      <c r="A10" s="9" t="s">
        <v>282</v>
      </c>
      <c r="B10" s="30">
        <v>0</v>
      </c>
      <c r="C10" s="235"/>
      <c r="D10" s="58">
        <f>E21/2</f>
        <v>0</v>
      </c>
      <c r="E10" s="10">
        <f>B10-D10</f>
        <v>0</v>
      </c>
      <c r="O10" s="52" t="s">
        <v>327</v>
      </c>
      <c r="P10" s="51"/>
      <c r="Q10" s="51"/>
      <c r="R10" s="51"/>
      <c r="S10" s="51"/>
      <c r="T10" s="51"/>
      <c r="U10" s="51"/>
      <c r="V10" s="51"/>
    </row>
    <row r="11" spans="1:26" ht="15.75" thickTop="1" x14ac:dyDescent="0.25">
      <c r="A11" s="59" t="s">
        <v>20</v>
      </c>
      <c r="B11" s="12">
        <f t="shared" ref="B11:C11" si="0">SUM(B3:B10)</f>
        <v>0</v>
      </c>
      <c r="C11" s="12">
        <f t="shared" si="0"/>
        <v>0</v>
      </c>
      <c r="D11" s="178">
        <f>D3+D4+D6+D7+D9+D10</f>
        <v>0</v>
      </c>
      <c r="E11" s="12">
        <f>SUM(E3:E10)</f>
        <v>0</v>
      </c>
      <c r="I11" s="5" t="s">
        <v>12</v>
      </c>
      <c r="O11" s="51"/>
      <c r="P11" s="672" t="s">
        <v>44</v>
      </c>
      <c r="Q11" s="673"/>
      <c r="R11" s="673"/>
      <c r="S11" s="51"/>
      <c r="T11" s="51"/>
      <c r="U11" s="51"/>
      <c r="V11" s="51"/>
    </row>
    <row r="12" spans="1:26" ht="15.75" x14ac:dyDescent="0.25">
      <c r="A12" s="14"/>
      <c r="B12" s="14"/>
      <c r="C12" s="14"/>
      <c r="D12" s="14"/>
      <c r="E12" s="14"/>
      <c r="O12" s="52" t="s">
        <v>328</v>
      </c>
      <c r="P12" s="51"/>
      <c r="Q12" s="51"/>
      <c r="R12" s="51"/>
      <c r="S12" s="51"/>
      <c r="T12" s="51"/>
      <c r="U12" s="51"/>
      <c r="V12" s="51"/>
    </row>
    <row r="13" spans="1:26" ht="15" customHeight="1" x14ac:dyDescent="0.25">
      <c r="A13" s="681" t="s">
        <v>56</v>
      </c>
      <c r="B13" s="682"/>
      <c r="C13" s="682"/>
      <c r="D13" s="683"/>
      <c r="E13" s="47">
        <f>IF(E1="Single",13850,IF(E1="MFJ",27700,IF(E1="MFS",13850,IF(E1="HH",20800,13850))))</f>
        <v>27700</v>
      </c>
      <c r="J13" s="15" t="s">
        <v>21</v>
      </c>
      <c r="K13" s="15" t="s">
        <v>22</v>
      </c>
      <c r="L13" s="15" t="s">
        <v>23</v>
      </c>
      <c r="M13" s="39"/>
      <c r="O13" s="687"/>
      <c r="P13" s="671"/>
      <c r="Q13" s="671"/>
      <c r="R13" s="671"/>
      <c r="S13" s="671"/>
      <c r="T13" s="671"/>
      <c r="U13" s="671"/>
      <c r="V13" s="671"/>
      <c r="W13" s="671"/>
      <c r="X13" s="671"/>
      <c r="Y13" s="671"/>
      <c r="Z13" s="671"/>
    </row>
    <row r="14" spans="1:26" x14ac:dyDescent="0.25">
      <c r="A14" s="14"/>
      <c r="B14" s="16"/>
      <c r="C14" s="16"/>
      <c r="D14" s="14"/>
      <c r="E14" s="16"/>
      <c r="J14" s="17">
        <v>0</v>
      </c>
      <c r="K14" s="18">
        <v>0.1</v>
      </c>
      <c r="L14" s="19">
        <f ca="1">IFERROR(ROUND((Single210[[#This Row],[From]]-OFFSET(Single210[[#This Row],[From]],-1,0))*OFFSET(Single210[[#This Row],[Cumulative]],-1,-1),2)+OFFSET(Single210[[#This Row],[Cumulative]],-1,0),0)</f>
        <v>0</v>
      </c>
      <c r="M14" s="19"/>
      <c r="O14" s="51"/>
      <c r="P14" s="51"/>
      <c r="Q14" s="51"/>
      <c r="R14" s="51"/>
      <c r="S14" s="51"/>
      <c r="T14" s="51"/>
      <c r="U14" s="51"/>
      <c r="V14" s="51"/>
    </row>
    <row r="15" spans="1:26" ht="15" customHeight="1" x14ac:dyDescent="0.25">
      <c r="A15" s="662" t="s">
        <v>48</v>
      </c>
      <c r="B15" s="663"/>
      <c r="C15" s="663"/>
      <c r="D15" s="21">
        <f>((B9+B10)-D10)*0.2</f>
        <v>0</v>
      </c>
      <c r="E15" s="48">
        <f>IF(E11 &lt; 364200, D15, 0)</f>
        <v>0</v>
      </c>
      <c r="J15" s="17">
        <v>11000</v>
      </c>
      <c r="K15" s="18">
        <v>0.12</v>
      </c>
      <c r="L15" s="19">
        <f ca="1">IFERROR(ROUND((Single210[[#This Row],[From]]-OFFSET(Single210[[#This Row],[From]],-1,0))*OFFSET(Single210[[#This Row],[Cumulative]],-1,-1),2)+OFFSET(Single210[[#This Row],[Cumulative]],-1,0),0)</f>
        <v>1100</v>
      </c>
      <c r="M15" s="19"/>
      <c r="O15" s="52"/>
      <c r="P15" s="51"/>
      <c r="Q15" s="51"/>
      <c r="R15" s="51"/>
      <c r="S15" s="51"/>
      <c r="T15" s="51"/>
      <c r="U15" s="51"/>
      <c r="V15" s="51"/>
    </row>
    <row r="16" spans="1:26" ht="15.75" x14ac:dyDescent="0.25">
      <c r="A16" s="14"/>
      <c r="B16" s="16"/>
      <c r="C16" s="16"/>
      <c r="D16" s="14"/>
      <c r="E16" s="16"/>
      <c r="J16" s="17">
        <v>44725</v>
      </c>
      <c r="K16" s="18">
        <v>0.22</v>
      </c>
      <c r="L16" s="19">
        <f ca="1">IFERROR(ROUND((Single210[[#This Row],[From]]-OFFSET(Single210[[#This Row],[From]],-1,0))*OFFSET(Single210[[#This Row],[Cumulative]],-1,-1),2)+OFFSET(Single210[[#This Row],[Cumulative]],-1,0),0)</f>
        <v>5147</v>
      </c>
      <c r="M16" s="19"/>
      <c r="O16" s="52" t="s">
        <v>329</v>
      </c>
      <c r="P16" s="51"/>
      <c r="Q16" s="51"/>
      <c r="R16" s="51"/>
      <c r="S16" s="51"/>
      <c r="T16" s="51"/>
      <c r="U16" s="51"/>
      <c r="V16" s="51"/>
    </row>
    <row r="17" spans="1:25" ht="15" customHeight="1" x14ac:dyDescent="0.25">
      <c r="A17" s="684" t="s">
        <v>493</v>
      </c>
      <c r="B17" s="685"/>
      <c r="C17" s="685"/>
      <c r="D17" s="686"/>
      <c r="E17" s="22">
        <f>E11-E13-E15-D6-D7-D9</f>
        <v>-27700</v>
      </c>
      <c r="J17" s="17">
        <v>95375</v>
      </c>
      <c r="K17" s="18">
        <v>0.24</v>
      </c>
      <c r="L17" s="19">
        <f ca="1">IFERROR(ROUND((Single210[[#This Row],[From]]-OFFSET(Single210[[#This Row],[From]],-1,0))*OFFSET(Single210[[#This Row],[Cumulative]],-1,-1),2)+OFFSET(Single210[[#This Row],[Cumulative]],-1,0),0)</f>
        <v>16290</v>
      </c>
      <c r="M17" s="19"/>
      <c r="P17" s="672"/>
      <c r="Q17" s="673"/>
      <c r="R17" s="673"/>
      <c r="S17" s="51"/>
      <c r="T17" s="51"/>
      <c r="U17" s="51"/>
      <c r="V17" s="51"/>
    </row>
    <row r="18" spans="1:25" x14ac:dyDescent="0.25">
      <c r="A18" s="14"/>
      <c r="B18" s="16"/>
      <c r="C18" s="16"/>
      <c r="D18" s="14"/>
      <c r="E18" s="14"/>
      <c r="J18" s="17">
        <v>182100</v>
      </c>
      <c r="K18" s="18">
        <v>0.32</v>
      </c>
      <c r="L18" s="19">
        <f ca="1">IFERROR(ROUND((Single210[[#This Row],[From]]-OFFSET(Single210[[#This Row],[From]],-1,0))*OFFSET(Single210[[#This Row],[Cumulative]],-1,-1),2)+OFFSET(Single210[[#This Row],[Cumulative]],-1,0),0)</f>
        <v>37104</v>
      </c>
      <c r="M18" s="19"/>
      <c r="O18" s="51"/>
      <c r="P18" s="51"/>
      <c r="Q18" s="51"/>
      <c r="R18" s="51"/>
      <c r="S18" s="51"/>
      <c r="T18" s="51"/>
      <c r="U18" s="51"/>
      <c r="V18" s="51"/>
    </row>
    <row r="19" spans="1:25" ht="15" customHeight="1" x14ac:dyDescent="0.25">
      <c r="A19" s="662" t="s">
        <v>283</v>
      </c>
      <c r="B19" s="663"/>
      <c r="C19" s="177">
        <f>B8*0.15</f>
        <v>0</v>
      </c>
      <c r="D19" s="179" t="e">
        <f ca="1">B8*B35</f>
        <v>#N/A</v>
      </c>
      <c r="E19" s="32" t="e">
        <f ca="1">MIN(D19,C19)</f>
        <v>#N/A</v>
      </c>
      <c r="J19" s="17">
        <v>231250</v>
      </c>
      <c r="K19" s="18">
        <v>0.35</v>
      </c>
      <c r="L19" s="19">
        <f ca="1">IFERROR(ROUND((Single210[[#This Row],[From]]-OFFSET(Single210[[#This Row],[From]],-1,0))*OFFSET(Single210[[#This Row],[Cumulative]],-1,-1),2)+OFFSET(Single210[[#This Row],[Cumulative]],-1,0),0)</f>
        <v>52832</v>
      </c>
      <c r="M19" s="19"/>
      <c r="O19" s="52" t="s">
        <v>330</v>
      </c>
      <c r="P19" s="52"/>
      <c r="Q19" s="52"/>
      <c r="R19" s="52"/>
      <c r="S19" s="54" t="e">
        <f ca="1">E33</f>
        <v>#N/A</v>
      </c>
      <c r="T19" s="51"/>
      <c r="U19" s="51"/>
      <c r="V19" s="51"/>
    </row>
    <row r="20" spans="1:25" ht="15" customHeight="1" x14ac:dyDescent="0.25">
      <c r="A20" s="14"/>
      <c r="B20" s="221">
        <f>B10*0.9235</f>
        <v>0</v>
      </c>
      <c r="C20" s="186">
        <f>B20*0.124</f>
        <v>0</v>
      </c>
      <c r="D20" s="187">
        <f>160200*0.124</f>
        <v>19864.8</v>
      </c>
      <c r="E20" s="33"/>
      <c r="J20" s="17">
        <v>578125</v>
      </c>
      <c r="K20" s="26">
        <v>0.37</v>
      </c>
      <c r="L20" s="19">
        <f ca="1">IFERROR(ROUND((Single210[[#This Row],[From]]-OFFSET(Single210[[#This Row],[From]],-1,0))*OFFSET(Single210[[#This Row],[Cumulative]],-1,-1),2)+OFFSET(Single210[[#This Row],[Cumulative]],-1,0),0)</f>
        <v>174238.25</v>
      </c>
      <c r="M20" s="19"/>
      <c r="O20" s="51"/>
      <c r="P20" s="51"/>
      <c r="Q20" s="51"/>
      <c r="R20" s="51"/>
      <c r="S20" s="51"/>
      <c r="T20" s="51"/>
      <c r="U20" s="51"/>
      <c r="V20" s="51"/>
    </row>
    <row r="21" spans="1:25" ht="15" customHeight="1" x14ac:dyDescent="0.25">
      <c r="A21" s="662" t="s">
        <v>284</v>
      </c>
      <c r="B21" s="663"/>
      <c r="C21" s="31">
        <f>MIN(C20,D20)</f>
        <v>0</v>
      </c>
      <c r="D21" s="180">
        <f>B20*0.029</f>
        <v>0</v>
      </c>
      <c r="E21" s="32">
        <f>D21+C21</f>
        <v>0</v>
      </c>
      <c r="M21" s="19"/>
      <c r="O21" s="52" t="s">
        <v>331</v>
      </c>
      <c r="P21" s="51"/>
      <c r="Q21" s="51"/>
      <c r="R21" s="51"/>
      <c r="S21" s="51"/>
      <c r="T21" s="51"/>
      <c r="U21" s="51"/>
      <c r="V21" s="51"/>
    </row>
    <row r="22" spans="1:25" x14ac:dyDescent="0.25">
      <c r="A22" s="14"/>
      <c r="B22" s="14"/>
      <c r="C22" s="14"/>
      <c r="D22" s="14"/>
      <c r="E22" s="34"/>
      <c r="M22" s="19"/>
      <c r="O22" s="51"/>
      <c r="P22" s="51"/>
      <c r="Q22" s="51"/>
      <c r="R22" s="51"/>
      <c r="S22" s="51"/>
      <c r="T22" s="51"/>
      <c r="U22" s="51"/>
      <c r="V22" s="51"/>
    </row>
    <row r="23" spans="1:25" ht="15" customHeight="1" x14ac:dyDescent="0.25">
      <c r="A23" s="662" t="s">
        <v>47</v>
      </c>
      <c r="B23" s="663"/>
      <c r="C23" s="20"/>
      <c r="D23" s="177">
        <f>(E8+E7+E6+E5)*0.038</f>
        <v>0</v>
      </c>
      <c r="E23" s="32">
        <f>IF(E17 &gt; 250000, D23, 0)</f>
        <v>0</v>
      </c>
      <c r="I23" s="5" t="s">
        <v>0</v>
      </c>
      <c r="M23" s="19"/>
      <c r="P23" s="52" t="s">
        <v>36</v>
      </c>
      <c r="T23" s="51"/>
      <c r="U23" s="51"/>
      <c r="V23" s="51"/>
    </row>
    <row r="24" spans="1:25" ht="15.75" x14ac:dyDescent="0.25">
      <c r="A24" s="24"/>
      <c r="B24" s="24"/>
      <c r="C24" s="24"/>
      <c r="D24" s="24"/>
      <c r="E24" s="35"/>
      <c r="M24" s="19"/>
      <c r="P24" s="52" t="s">
        <v>44</v>
      </c>
      <c r="T24" s="51"/>
      <c r="U24" s="51"/>
      <c r="V24" s="51"/>
    </row>
    <row r="25" spans="1:25" ht="15.75" x14ac:dyDescent="0.25">
      <c r="A25" s="664" t="s">
        <v>26</v>
      </c>
      <c r="B25" s="665"/>
      <c r="C25" s="666"/>
      <c r="D25" s="667"/>
      <c r="E25" s="181" t="e">
        <f ca="1">K7+E19+E21+E23</f>
        <v>#N/A</v>
      </c>
      <c r="J25" s="15" t="s">
        <v>21</v>
      </c>
      <c r="K25" s="15" t="s">
        <v>22</v>
      </c>
      <c r="L25" s="15" t="s">
        <v>23</v>
      </c>
      <c r="P25" s="52" t="s">
        <v>37</v>
      </c>
      <c r="T25" s="51"/>
      <c r="U25" s="51"/>
      <c r="V25" s="51"/>
    </row>
    <row r="26" spans="1:25" ht="15.75" x14ac:dyDescent="0.25">
      <c r="A26" s="24"/>
      <c r="B26" s="24"/>
      <c r="C26" s="24"/>
      <c r="D26" s="24"/>
      <c r="E26" s="35"/>
      <c r="J26" s="17">
        <v>0</v>
      </c>
      <c r="K26" s="18">
        <v>0.1</v>
      </c>
      <c r="L26">
        <f ca="1">IFERROR(ROUND((MFJ_311[[#This Row],[From]]-OFFSET(MFJ_311[[#This Row],[From]],-1,0))*OFFSET(MFJ_311[[#This Row],[Cumulative]],-1,-1),2)+OFFSET(MFJ_311[[#This Row],[Cumulative]],-1,0),0)</f>
        <v>0</v>
      </c>
      <c r="O26" s="52" t="s">
        <v>44</v>
      </c>
      <c r="P26" s="51"/>
      <c r="Q26" s="51"/>
      <c r="R26" s="51"/>
      <c r="S26" s="51"/>
      <c r="T26" s="51"/>
      <c r="U26" s="51"/>
      <c r="V26" s="51"/>
    </row>
    <row r="27" spans="1:25" ht="15" customHeight="1" x14ac:dyDescent="0.25">
      <c r="A27" s="662" t="s">
        <v>285</v>
      </c>
      <c r="B27" s="663"/>
      <c r="C27" s="663"/>
      <c r="D27" s="668"/>
      <c r="E27" s="32">
        <f>C11</f>
        <v>0</v>
      </c>
      <c r="J27" s="17">
        <v>22000</v>
      </c>
      <c r="K27" s="18">
        <v>0.12</v>
      </c>
      <c r="L27" s="19">
        <f ca="1">IFERROR(ROUND((MFJ_311[[#This Row],[From]]-OFFSET(MFJ_311[[#This Row],[From]],-1,0))*OFFSET(MFJ_311[[#This Row],[Cumulative]],-1,-1),2)+OFFSET(MFJ_311[[#This Row],[Cumulative]],-1,0),0)</f>
        <v>2200</v>
      </c>
      <c r="O27" s="51"/>
      <c r="P27" s="52" t="s">
        <v>38</v>
      </c>
      <c r="Q27" s="51"/>
      <c r="R27" s="51"/>
      <c r="S27" s="51"/>
      <c r="T27" s="51"/>
      <c r="U27" s="51"/>
      <c r="V27" s="51"/>
    </row>
    <row r="28" spans="1:25" ht="15.75" x14ac:dyDescent="0.25">
      <c r="A28" s="24"/>
      <c r="B28" s="24"/>
      <c r="C28" s="24"/>
      <c r="D28" s="24"/>
      <c r="E28" s="25"/>
      <c r="J28" s="17">
        <v>89450</v>
      </c>
      <c r="K28" s="18">
        <v>0.22</v>
      </c>
      <c r="L28" s="19">
        <f ca="1">IFERROR(ROUND((MFJ_311[[#This Row],[From]]-OFFSET(MFJ_311[[#This Row],[From]],-1,0))*OFFSET(MFJ_311[[#This Row],[Cumulative]],-1,-1),2)+OFFSET(MFJ_311[[#This Row],[Cumulative]],-1,0),0)</f>
        <v>10294</v>
      </c>
      <c r="O28" s="51"/>
      <c r="Q28" s="52"/>
      <c r="R28" s="52"/>
      <c r="S28" s="51"/>
      <c r="T28" s="51"/>
      <c r="U28" s="51"/>
      <c r="V28" s="51"/>
    </row>
    <row r="29" spans="1:25" ht="15" customHeight="1" x14ac:dyDescent="0.25">
      <c r="A29" s="662" t="s">
        <v>50</v>
      </c>
      <c r="B29" s="663"/>
      <c r="C29" s="663"/>
      <c r="D29" s="668"/>
      <c r="E29" s="49">
        <v>0</v>
      </c>
      <c r="J29" s="17">
        <v>190750</v>
      </c>
      <c r="K29" s="18">
        <v>0.24</v>
      </c>
      <c r="L29" s="19">
        <f ca="1">IFERROR(ROUND((MFJ_311[[#This Row],[From]]-OFFSET(MFJ_311[[#This Row],[From]],-1,0))*OFFSET(MFJ_311[[#This Row],[Cumulative]],-1,-1),2)+OFFSET(MFJ_311[[#This Row],[Cumulative]],-1,0),0)</f>
        <v>32580</v>
      </c>
      <c r="M29" s="39"/>
      <c r="O29" s="669" t="s">
        <v>332</v>
      </c>
      <c r="P29" s="670"/>
      <c r="Q29" s="670"/>
      <c r="R29" s="670"/>
      <c r="S29" s="670"/>
      <c r="T29" s="670"/>
      <c r="U29" s="670"/>
      <c r="V29" s="51"/>
    </row>
    <row r="30" spans="1:25" ht="16.5" thickBot="1" x14ac:dyDescent="0.3">
      <c r="A30" s="24"/>
      <c r="B30" s="24"/>
      <c r="C30" s="24"/>
      <c r="D30" s="24"/>
      <c r="E30" s="24"/>
      <c r="J30" s="17">
        <v>364200</v>
      </c>
      <c r="K30" s="18">
        <v>0.32</v>
      </c>
      <c r="L30" s="19">
        <f ca="1">IFERROR(ROUND((MFJ_311[[#This Row],[From]]-OFFSET(MFJ_311[[#This Row],[From]],-1,0))*OFFSET(MFJ_311[[#This Row],[Cumulative]],-1,-1),2)+OFFSET(MFJ_311[[#This Row],[Cumulative]],-1,0),0)</f>
        <v>74208</v>
      </c>
      <c r="O30" s="51"/>
      <c r="P30" s="52" t="s">
        <v>44</v>
      </c>
      <c r="Q30" s="52"/>
      <c r="R30" s="52"/>
      <c r="S30" s="51"/>
      <c r="T30" s="51"/>
      <c r="U30" s="51"/>
      <c r="V30" s="51"/>
    </row>
    <row r="31" spans="1:25" ht="15" customHeight="1" thickTop="1" x14ac:dyDescent="0.25">
      <c r="A31" s="688" t="s">
        <v>52</v>
      </c>
      <c r="B31" s="689"/>
      <c r="C31" s="689"/>
      <c r="D31" s="46" t="e">
        <f ca="1">E25-E27-E29</f>
        <v>#N/A</v>
      </c>
      <c r="E31" s="12" t="e">
        <f ca="1">IF(D31 &gt; 0, D31, 0)</f>
        <v>#N/A</v>
      </c>
      <c r="J31" s="17">
        <v>462500</v>
      </c>
      <c r="K31" s="18">
        <v>0.35</v>
      </c>
      <c r="L31" s="19">
        <f ca="1">IFERROR(ROUND((MFJ_311[[#This Row],[From]]-OFFSET(MFJ_311[[#This Row],[From]],-1,0))*OFFSET(MFJ_311[[#This Row],[Cumulative]],-1,-1),2)+OFFSET(MFJ_311[[#This Row],[Cumulative]],-1,0),0)</f>
        <v>105664</v>
      </c>
      <c r="M31" s="19"/>
      <c r="O31" s="51"/>
      <c r="Q31" s="52"/>
      <c r="R31" s="51"/>
      <c r="S31" s="51"/>
      <c r="T31" s="51"/>
      <c r="U31" s="51"/>
      <c r="V31" s="51"/>
    </row>
    <row r="32" spans="1:25" ht="15.75" thickBot="1" x14ac:dyDescent="0.3">
      <c r="J32" s="17">
        <v>693750</v>
      </c>
      <c r="K32" s="26">
        <v>0.37</v>
      </c>
      <c r="L32" s="19">
        <f ca="1">IFERROR(ROUND((MFJ_311[[#This Row],[From]]-OFFSET(MFJ_311[[#This Row],[From]],-1,0))*OFFSET(MFJ_311[[#This Row],[Cumulative]],-1,-1),2)+OFFSET(MFJ_311[[#This Row],[Cumulative]],-1,0),0)</f>
        <v>186601.5</v>
      </c>
      <c r="M32" s="19"/>
      <c r="O32" s="669" t="s">
        <v>44</v>
      </c>
      <c r="P32" s="670"/>
      <c r="Q32" s="670"/>
      <c r="R32" s="670"/>
      <c r="S32" s="670"/>
      <c r="T32" s="670"/>
      <c r="U32" s="670"/>
      <c r="V32" s="671"/>
      <c r="W32" s="671"/>
      <c r="X32" s="671"/>
      <c r="Y32" s="671"/>
    </row>
    <row r="33" spans="1:25" ht="15.75" thickTop="1" x14ac:dyDescent="0.25">
      <c r="A33" s="690" t="s">
        <v>49</v>
      </c>
      <c r="B33" s="691"/>
      <c r="C33" s="691"/>
      <c r="D33" s="692"/>
      <c r="E33" s="38" t="e">
        <f ca="1">E31*1.1</f>
        <v>#N/A</v>
      </c>
      <c r="M33" s="19"/>
      <c r="O33" s="669" t="s">
        <v>44</v>
      </c>
      <c r="P33" s="670"/>
      <c r="Q33" s="670"/>
      <c r="R33" s="670"/>
      <c r="S33" s="670"/>
      <c r="T33" s="670"/>
      <c r="U33" s="670"/>
      <c r="V33" s="671"/>
      <c r="W33" s="671"/>
      <c r="X33" s="671"/>
      <c r="Y33" s="671"/>
    </row>
    <row r="34" spans="1:25" x14ac:dyDescent="0.25">
      <c r="I34" s="5" t="s">
        <v>27</v>
      </c>
      <c r="M34" s="19"/>
    </row>
    <row r="35" spans="1:25" x14ac:dyDescent="0.25">
      <c r="A35" s="45" t="s">
        <v>16</v>
      </c>
      <c r="B35" s="44" t="e">
        <f ca="1">K8</f>
        <v>#N/A</v>
      </c>
      <c r="C35" s="660" t="s">
        <v>54</v>
      </c>
      <c r="D35" s="661"/>
      <c r="E35" s="44" t="e">
        <f ca="1">E31/E11</f>
        <v>#N/A</v>
      </c>
      <c r="F35" s="209" t="e">
        <f ca="1">B35</f>
        <v>#N/A</v>
      </c>
      <c r="M35" s="19"/>
      <c r="P35" s="55"/>
      <c r="Q35" s="55"/>
      <c r="R35" s="55"/>
    </row>
    <row r="36" spans="1:25" x14ac:dyDescent="0.25">
      <c r="A36" s="50"/>
      <c r="B36" s="50"/>
      <c r="C36" s="50"/>
      <c r="D36" s="50"/>
      <c r="E36" s="50"/>
      <c r="J36" s="15" t="s">
        <v>21</v>
      </c>
      <c r="K36" s="15" t="s">
        <v>22</v>
      </c>
      <c r="L36" s="15" t="s">
        <v>23</v>
      </c>
      <c r="M36" s="19"/>
      <c r="P36" s="55"/>
      <c r="Q36" s="55"/>
      <c r="R36" s="55"/>
    </row>
    <row r="37" spans="1:25" x14ac:dyDescent="0.25">
      <c r="A37" s="50"/>
      <c r="B37" s="50"/>
      <c r="C37" s="50"/>
      <c r="D37" s="50"/>
      <c r="E37" s="50"/>
      <c r="J37" s="17">
        <v>0</v>
      </c>
      <c r="K37" s="18">
        <v>0.1</v>
      </c>
      <c r="L37">
        <f ca="1">IFERROR(ROUND((MFS_412[[#This Row],[From]]-OFFSET(MFS_412[[#This Row],[From]],-1,0))*OFFSET(MFS_412[[#This Row],[Cumulative]],-1,-1),2)+OFFSET(MFS_412[[#This Row],[Cumulative]],-1,0),0)</f>
        <v>0</v>
      </c>
      <c r="O37" s="55" t="s">
        <v>58</v>
      </c>
      <c r="P37" s="55"/>
      <c r="Q37" s="55"/>
    </row>
    <row r="38" spans="1:25" x14ac:dyDescent="0.25">
      <c r="A38" s="50"/>
      <c r="B38" s="50"/>
      <c r="C38" s="50"/>
      <c r="D38" s="50"/>
      <c r="E38" s="50"/>
      <c r="J38" s="17">
        <v>11000</v>
      </c>
      <c r="K38" s="18">
        <v>0.12</v>
      </c>
      <c r="L38" s="19">
        <f ca="1">IFERROR(ROUND((MFS_412[[#This Row],[From]]-OFFSET(MFS_412[[#This Row],[From]],-1,0))*OFFSET(MFS_412[[#This Row],[Cumulative]],-1,-1),2)+OFFSET(MFS_412[[#This Row],[Cumulative]],-1,0),0)</f>
        <v>1100</v>
      </c>
      <c r="O38" s="55" t="s">
        <v>59</v>
      </c>
      <c r="P38" s="55"/>
      <c r="Q38" s="55"/>
    </row>
    <row r="39" spans="1:25" x14ac:dyDescent="0.25">
      <c r="A39" s="50"/>
      <c r="B39" s="50"/>
      <c r="C39" s="50"/>
      <c r="D39" s="50"/>
      <c r="E39" s="50"/>
      <c r="J39" s="17">
        <v>44725</v>
      </c>
      <c r="K39" s="18">
        <v>0.22</v>
      </c>
      <c r="L39" s="19">
        <f ca="1">IFERROR(ROUND((MFS_412[[#This Row],[From]]-OFFSET(MFS_412[[#This Row],[From]],-1,0))*OFFSET(MFS_412[[#This Row],[Cumulative]],-1,-1),2)+OFFSET(MFS_412[[#This Row],[Cumulative]],-1,0),0)</f>
        <v>5147</v>
      </c>
      <c r="O39" s="55" t="s">
        <v>60</v>
      </c>
      <c r="P39" s="55"/>
      <c r="Q39" s="55"/>
    </row>
    <row r="40" spans="1:25" x14ac:dyDescent="0.25">
      <c r="A40" s="50"/>
      <c r="B40" s="50"/>
      <c r="C40" s="50"/>
      <c r="D40" s="50"/>
      <c r="E40" s="50"/>
      <c r="J40" s="17">
        <v>95375</v>
      </c>
      <c r="K40" s="18">
        <v>0.24</v>
      </c>
      <c r="L40" s="19">
        <f ca="1">IFERROR(ROUND((MFS_412[[#This Row],[From]]-OFFSET(MFS_412[[#This Row],[From]],-1,0))*OFFSET(MFS_412[[#This Row],[Cumulative]],-1,-1),2)+OFFSET(MFS_412[[#This Row],[Cumulative]],-1,0),0)</f>
        <v>16290</v>
      </c>
      <c r="M40" s="39"/>
      <c r="O40" s="55" t="s">
        <v>61</v>
      </c>
    </row>
    <row r="41" spans="1:25" x14ac:dyDescent="0.25">
      <c r="A41" s="50"/>
      <c r="B41" s="50"/>
      <c r="C41" s="50"/>
      <c r="D41" s="50"/>
      <c r="E41" s="50"/>
      <c r="J41" s="17">
        <v>182100</v>
      </c>
      <c r="K41" s="18">
        <v>0.32</v>
      </c>
      <c r="L41" s="19">
        <f ca="1">IFERROR(ROUND((MFS_412[[#This Row],[From]]-OFFSET(MFS_412[[#This Row],[From]],-1,0))*OFFSET(MFS_412[[#This Row],[Cumulative]],-1,-1),2)+OFFSET(MFS_412[[#This Row],[Cumulative]],-1,0),0)</f>
        <v>37104</v>
      </c>
      <c r="O41" s="55" t="s">
        <v>62</v>
      </c>
    </row>
    <row r="42" spans="1:25" x14ac:dyDescent="0.25">
      <c r="A42" s="50"/>
      <c r="B42" s="50"/>
      <c r="C42" s="50"/>
      <c r="D42" s="50"/>
      <c r="E42" s="50"/>
      <c r="J42" s="17">
        <v>231250</v>
      </c>
      <c r="K42" s="18">
        <v>0.35</v>
      </c>
      <c r="L42" s="19">
        <f ca="1">IFERROR(ROUND((MFS_412[[#This Row],[From]]-OFFSET(MFS_412[[#This Row],[From]],-1,0))*OFFSET(MFS_412[[#This Row],[Cumulative]],-1,-1),2)+OFFSET(MFS_412[[#This Row],[Cumulative]],-1,0),0)</f>
        <v>52832</v>
      </c>
      <c r="M42" s="19"/>
    </row>
    <row r="43" spans="1:25" x14ac:dyDescent="0.25">
      <c r="A43" s="50"/>
      <c r="B43" s="50"/>
      <c r="C43" s="50"/>
      <c r="D43" s="50"/>
      <c r="E43" s="50"/>
      <c r="J43" s="17">
        <v>346875</v>
      </c>
      <c r="K43" s="26">
        <v>0.37</v>
      </c>
      <c r="L43" s="19">
        <f ca="1">IFERROR(ROUND((MFS_412[[#This Row],[From]]-OFFSET(MFS_412[[#This Row],[From]],-1,0))*OFFSET(MFS_412[[#This Row],[Cumulative]],-1,-1),2)+OFFSET(MFS_412[[#This Row],[Cumulative]],-1,0),0)</f>
        <v>93300.75</v>
      </c>
      <c r="M43" s="19"/>
    </row>
    <row r="44" spans="1:25" x14ac:dyDescent="0.25">
      <c r="A44" s="50"/>
      <c r="B44" s="50"/>
      <c r="C44" s="50"/>
      <c r="D44" s="50"/>
      <c r="E44" s="50"/>
      <c r="M44" s="19"/>
    </row>
    <row r="45" spans="1:25" s="50" customFormat="1" x14ac:dyDescent="0.25">
      <c r="I45" s="51" t="s">
        <v>28</v>
      </c>
      <c r="M45" s="222"/>
    </row>
    <row r="46" spans="1:25" s="50" customFormat="1" x14ac:dyDescent="0.25">
      <c r="M46" s="222"/>
    </row>
    <row r="47" spans="1:25" s="50" customFormat="1" x14ac:dyDescent="0.25">
      <c r="J47" s="223" t="s">
        <v>21</v>
      </c>
      <c r="K47" s="223" t="s">
        <v>22</v>
      </c>
      <c r="L47" s="223" t="s">
        <v>23</v>
      </c>
      <c r="M47" s="222"/>
    </row>
    <row r="48" spans="1:25" s="50" customFormat="1" x14ac:dyDescent="0.25">
      <c r="J48" s="224">
        <v>0</v>
      </c>
      <c r="K48" s="225">
        <v>0.1</v>
      </c>
      <c r="L48" s="50">
        <f ca="1">IFERROR(ROUND((HH_513[[#This Row],[From]]-OFFSET(HH_513[[#This Row],[From]],-1,0))*OFFSET(HH_513[[#This Row],[Cumulative]],-1,-1),2)+OFFSET(HH_513[[#This Row],[Cumulative]],-1,0),0)</f>
        <v>0</v>
      </c>
    </row>
    <row r="49" spans="10:13" s="50" customFormat="1" x14ac:dyDescent="0.25">
      <c r="J49" s="224">
        <v>15700</v>
      </c>
      <c r="K49" s="225">
        <v>0.12</v>
      </c>
      <c r="L49" s="222">
        <f ca="1">IFERROR(ROUND((HH_513[[#This Row],[From]]-OFFSET(HH_513[[#This Row],[From]],-1,0))*OFFSET(HH_513[[#This Row],[Cumulative]],-1,-1),2)+OFFSET(HH_513[[#This Row],[Cumulative]],-1,0),0)</f>
        <v>1570</v>
      </c>
    </row>
    <row r="50" spans="10:13" s="50" customFormat="1" x14ac:dyDescent="0.25">
      <c r="J50" s="224">
        <v>59850</v>
      </c>
      <c r="K50" s="225">
        <v>0.22</v>
      </c>
      <c r="L50" s="222">
        <f ca="1">IFERROR(ROUND((HH_513[[#This Row],[From]]-OFFSET(HH_513[[#This Row],[From]],-1,0))*OFFSET(HH_513[[#This Row],[Cumulative]],-1,-1),2)+OFFSET(HH_513[[#This Row],[Cumulative]],-1,0),0)</f>
        <v>6868</v>
      </c>
    </row>
    <row r="51" spans="10:13" s="50" customFormat="1" x14ac:dyDescent="0.25">
      <c r="J51" s="224">
        <v>95350</v>
      </c>
      <c r="K51" s="225">
        <v>0.24</v>
      </c>
      <c r="L51" s="222">
        <f ca="1">IFERROR(ROUND((HH_513[[#This Row],[From]]-OFFSET(HH_513[[#This Row],[From]],-1,0))*OFFSET(HH_513[[#This Row],[Cumulative]],-1,-1),2)+OFFSET(HH_513[[#This Row],[Cumulative]],-1,0),0)</f>
        <v>14678</v>
      </c>
      <c r="M51" s="53"/>
    </row>
    <row r="52" spans="10:13" s="50" customFormat="1" x14ac:dyDescent="0.25">
      <c r="J52" s="224">
        <v>182100</v>
      </c>
      <c r="K52" s="225">
        <v>0.32</v>
      </c>
      <c r="L52" s="222">
        <f ca="1">IFERROR(ROUND((HH_513[[#This Row],[From]]-OFFSET(HH_513[[#This Row],[From]],-1,0))*OFFSET(HH_513[[#This Row],[Cumulative]],-1,-1),2)+OFFSET(HH_513[[#This Row],[Cumulative]],-1,0),0)</f>
        <v>35498</v>
      </c>
    </row>
    <row r="53" spans="10:13" s="50" customFormat="1" x14ac:dyDescent="0.25">
      <c r="J53" s="224">
        <v>231250</v>
      </c>
      <c r="K53" s="225">
        <v>0.35</v>
      </c>
      <c r="L53" s="222">
        <f ca="1">IFERROR(ROUND((HH_513[[#This Row],[From]]-OFFSET(HH_513[[#This Row],[From]],-1,0))*OFFSET(HH_513[[#This Row],[Cumulative]],-1,-1),2)+OFFSET(HH_513[[#This Row],[Cumulative]],-1,0),0)</f>
        <v>51226</v>
      </c>
      <c r="M53" s="222"/>
    </row>
    <row r="54" spans="10:13" s="50" customFormat="1" x14ac:dyDescent="0.25">
      <c r="J54" s="224">
        <v>578100</v>
      </c>
      <c r="K54" s="226">
        <v>0.37</v>
      </c>
      <c r="L54" s="222">
        <f ca="1">IFERROR(ROUND((HH_513[[#This Row],[From]]-OFFSET(HH_513[[#This Row],[From]],-1,0))*OFFSET(HH_513[[#This Row],[Cumulative]],-1,-1),2)+OFFSET(HH_513[[#This Row],[Cumulative]],-1,0),0)</f>
        <v>172623.5</v>
      </c>
      <c r="M54" s="222"/>
    </row>
    <row r="55" spans="10:13" s="50" customFormat="1" x14ac:dyDescent="0.25">
      <c r="K55" s="224"/>
      <c r="L55" s="225"/>
      <c r="M55" s="222"/>
    </row>
    <row r="56" spans="10:13" s="50" customFormat="1" x14ac:dyDescent="0.25">
      <c r="K56" s="224"/>
      <c r="L56" s="225"/>
      <c r="M56" s="222"/>
    </row>
    <row r="57" spans="10:13" s="50" customFormat="1" x14ac:dyDescent="0.25">
      <c r="K57" s="224"/>
      <c r="L57" s="225"/>
      <c r="M57" s="222"/>
    </row>
    <row r="58" spans="10:13" s="50" customFormat="1" x14ac:dyDescent="0.25">
      <c r="K58" s="224"/>
      <c r="L58" s="226"/>
      <c r="M58" s="222"/>
    </row>
    <row r="59" spans="10:13" s="50" customFormat="1" x14ac:dyDescent="0.25"/>
    <row r="60" spans="10:13" s="50" customFormat="1" x14ac:dyDescent="0.25">
      <c r="J60" s="50" t="s">
        <v>12</v>
      </c>
      <c r="K60" s="50">
        <v>13850</v>
      </c>
    </row>
    <row r="61" spans="10:13" s="50" customFormat="1" x14ac:dyDescent="0.25">
      <c r="J61" s="50" t="s">
        <v>0</v>
      </c>
      <c r="K61" s="50">
        <v>27700</v>
      </c>
    </row>
    <row r="62" spans="10:13" s="50" customFormat="1" x14ac:dyDescent="0.25">
      <c r="J62" s="50" t="s">
        <v>27</v>
      </c>
      <c r="K62" s="50">
        <v>13850</v>
      </c>
    </row>
    <row r="63" spans="10:13" s="50" customFormat="1" x14ac:dyDescent="0.25">
      <c r="J63" s="50" t="s">
        <v>55</v>
      </c>
      <c r="K63" s="50">
        <v>20800</v>
      </c>
    </row>
    <row r="64" spans="10:13" s="50" customFormat="1" x14ac:dyDescent="0.25"/>
    <row r="65" s="50" customFormat="1" x14ac:dyDescent="0.25"/>
    <row r="66" s="50" customFormat="1" x14ac:dyDescent="0.25"/>
    <row r="67" s="50" customFormat="1" x14ac:dyDescent="0.25"/>
    <row r="68" s="50" customFormat="1" x14ac:dyDescent="0.25"/>
    <row r="69" s="50" customFormat="1" x14ac:dyDescent="0.25"/>
    <row r="70" s="50" customFormat="1" x14ac:dyDescent="0.25"/>
    <row r="71" s="50" customFormat="1" x14ac:dyDescent="0.25"/>
    <row r="72" s="50" customFormat="1" x14ac:dyDescent="0.25"/>
    <row r="73" s="50" customFormat="1" x14ac:dyDescent="0.25"/>
    <row r="74" s="50" customFormat="1" x14ac:dyDescent="0.25"/>
    <row r="75" s="50" customFormat="1" x14ac:dyDescent="0.25"/>
    <row r="76" s="50" customFormat="1" x14ac:dyDescent="0.25"/>
    <row r="77" s="50" customFormat="1" x14ac:dyDescent="0.25"/>
    <row r="78" s="50" customFormat="1" x14ac:dyDescent="0.25"/>
    <row r="79" s="50" customFormat="1" x14ac:dyDescent="0.25"/>
    <row r="80" s="50" customFormat="1" x14ac:dyDescent="0.25"/>
    <row r="81" s="50" customFormat="1" x14ac:dyDescent="0.25"/>
    <row r="82" s="50" customFormat="1" x14ac:dyDescent="0.25"/>
    <row r="83" s="50" customFormat="1" x14ac:dyDescent="0.25"/>
    <row r="84" s="50" customFormat="1" x14ac:dyDescent="0.25"/>
    <row r="85" s="50" customFormat="1" x14ac:dyDescent="0.25"/>
    <row r="86" s="50" customFormat="1" x14ac:dyDescent="0.25"/>
    <row r="87" s="50" customFormat="1" x14ac:dyDescent="0.25"/>
    <row r="88" s="50" customFormat="1" x14ac:dyDescent="0.25"/>
    <row r="89" s="50" customFormat="1" x14ac:dyDescent="0.25"/>
    <row r="90" s="50" customFormat="1" x14ac:dyDescent="0.25"/>
    <row r="91" s="50" customFormat="1" x14ac:dyDescent="0.25"/>
    <row r="92" s="50" customFormat="1" x14ac:dyDescent="0.25"/>
    <row r="93" s="50" customFormat="1" x14ac:dyDescent="0.25"/>
    <row r="94" s="50" customFormat="1" x14ac:dyDescent="0.25"/>
    <row r="95" s="50" customFormat="1" x14ac:dyDescent="0.25"/>
    <row r="96" s="50" customFormat="1" x14ac:dyDescent="0.25"/>
    <row r="97" s="50" customFormat="1" x14ac:dyDescent="0.25"/>
    <row r="98" s="50" customFormat="1" x14ac:dyDescent="0.25"/>
    <row r="99" s="50" customFormat="1" x14ac:dyDescent="0.25"/>
    <row r="100" s="50" customFormat="1" x14ac:dyDescent="0.25"/>
    <row r="101" s="50" customFormat="1" x14ac:dyDescent="0.25"/>
    <row r="102" s="50" customFormat="1" x14ac:dyDescent="0.25"/>
    <row r="103" s="50" customFormat="1" x14ac:dyDescent="0.25"/>
    <row r="104" s="50" customFormat="1" x14ac:dyDescent="0.25"/>
    <row r="105" s="50" customFormat="1" x14ac:dyDescent="0.25"/>
    <row r="106" s="50" customFormat="1" x14ac:dyDescent="0.25"/>
    <row r="107" s="50" customFormat="1" x14ac:dyDescent="0.25"/>
    <row r="108" s="50" customFormat="1" x14ac:dyDescent="0.25"/>
    <row r="109" s="50" customFormat="1" x14ac:dyDescent="0.25"/>
    <row r="110" s="50" customFormat="1" x14ac:dyDescent="0.25"/>
    <row r="111" s="50" customFormat="1" x14ac:dyDescent="0.25"/>
    <row r="112" s="50" customFormat="1" x14ac:dyDescent="0.25"/>
    <row r="113" s="50" customFormat="1" x14ac:dyDescent="0.25"/>
    <row r="114" s="50" customFormat="1" x14ac:dyDescent="0.25"/>
    <row r="115" s="50" customFormat="1" x14ac:dyDescent="0.25"/>
    <row r="116" s="50" customFormat="1" x14ac:dyDescent="0.25"/>
    <row r="117" s="50" customFormat="1" x14ac:dyDescent="0.25"/>
    <row r="118" s="50" customFormat="1" x14ac:dyDescent="0.25"/>
    <row r="119" s="50" customFormat="1" x14ac:dyDescent="0.25"/>
    <row r="120" s="50" customFormat="1" x14ac:dyDescent="0.25"/>
  </sheetData>
  <sheetProtection algorithmName="SHA-512" hashValue="NZQq7XfQXTOBxR+RiFdeevZraR3jgsmrzCP6BC4wEWJSnhlzZ1ssjN/ABI4nUULtP7FFfSCe+8Elw7+3A6rhhQ==" saltValue="KV+ybvrRjl09tvUnwyOtvg==" spinCount="100000" sheet="1" objects="1" scenarios="1"/>
  <mergeCells count="22">
    <mergeCell ref="O32:Y32"/>
    <mergeCell ref="O33:Y33"/>
    <mergeCell ref="P11:R11"/>
    <mergeCell ref="A1:B1"/>
    <mergeCell ref="C1:D1"/>
    <mergeCell ref="O1:W1"/>
    <mergeCell ref="O3:V3"/>
    <mergeCell ref="O29:U29"/>
    <mergeCell ref="A13:D13"/>
    <mergeCell ref="A15:C15"/>
    <mergeCell ref="A17:D17"/>
    <mergeCell ref="P17:R17"/>
    <mergeCell ref="A19:B19"/>
    <mergeCell ref="O13:Z13"/>
    <mergeCell ref="A31:C31"/>
    <mergeCell ref="A33:D33"/>
    <mergeCell ref="C35:D35"/>
    <mergeCell ref="A21:B21"/>
    <mergeCell ref="A23:B23"/>
    <mergeCell ref="A25:D25"/>
    <mergeCell ref="A27:D27"/>
    <mergeCell ref="A29:D29"/>
  </mergeCells>
  <dataValidations disablePrompts="1" count="2">
    <dataValidation type="list" allowBlank="1" showInputMessage="1" showErrorMessage="1" sqref="K6" xr:uid="{9E74224E-2918-406B-B154-29F60673197E}">
      <formula1>"Single, MFJ, MFS, HH"</formula1>
    </dataValidation>
    <dataValidation type="list" allowBlank="1" showInputMessage="1" showErrorMessage="1" prompt="Single: Single_x000a_MFJ: Married Filing Jointly_x000a_MFS: Married Filing Separately_x000a_HH: Head of Household" sqref="E1" xr:uid="{F7B2C701-C339-4269-8E48-4F7F4093FDA6}">
      <formula1>"Single, MFJ, MFS, HH"</formula1>
    </dataValidation>
  </dataValidations>
  <hyperlinks>
    <hyperlink ref="O3" r:id="rId1" display="https://directpay.irs.gov/directpay/payment" xr:uid="{20103303-59E8-439B-B335-60845239664A}"/>
  </hyperlinks>
  <pageMargins left="0.7" right="0.7" top="0.75" bottom="0.75" header="0.3" footer="0.3"/>
  <pageSetup orientation="landscape" r:id="rId2"/>
  <drawing r:id="rId3"/>
  <legacyDrawing r:id="rId4"/>
  <tableParts count="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DF18-D772-49BF-BA9C-443A1EED1B22}">
  <dimension ref="A1:E18"/>
  <sheetViews>
    <sheetView topLeftCell="A10" workbookViewId="0">
      <selection sqref="A1:E4"/>
    </sheetView>
  </sheetViews>
  <sheetFormatPr defaultRowHeight="15" x14ac:dyDescent="0.25"/>
  <cols>
    <col min="1" max="1" width="51.85546875" style="50" customWidth="1"/>
    <col min="2" max="2" width="25.140625" style="50" customWidth="1"/>
    <col min="3" max="3" width="30.7109375" style="50" customWidth="1"/>
    <col min="4" max="4" width="25.28515625" style="50" customWidth="1"/>
    <col min="5" max="5" width="35.42578125" style="50" customWidth="1"/>
    <col min="6" max="16384" width="9.140625" style="50"/>
  </cols>
  <sheetData>
    <row r="1" spans="1:5" x14ac:dyDescent="0.25">
      <c r="A1" s="693" t="s">
        <v>322</v>
      </c>
      <c r="B1" s="694"/>
      <c r="C1" s="694"/>
      <c r="D1" s="694"/>
      <c r="E1" s="695"/>
    </row>
    <row r="2" spans="1:5" x14ac:dyDescent="0.25">
      <c r="A2" s="696"/>
      <c r="B2" s="697"/>
      <c r="C2" s="697"/>
      <c r="D2" s="697"/>
      <c r="E2" s="698"/>
    </row>
    <row r="3" spans="1:5" x14ac:dyDescent="0.25">
      <c r="A3" s="696"/>
      <c r="B3" s="697"/>
      <c r="C3" s="697"/>
      <c r="D3" s="697"/>
      <c r="E3" s="698"/>
    </row>
    <row r="4" spans="1:5" x14ac:dyDescent="0.25">
      <c r="A4" s="699"/>
      <c r="B4" s="700"/>
      <c r="C4" s="700"/>
      <c r="D4" s="700"/>
      <c r="E4" s="701"/>
    </row>
    <row r="5" spans="1:5" s="189" customFormat="1" ht="75" customHeight="1" x14ac:dyDescent="0.4">
      <c r="A5" s="191" t="s">
        <v>290</v>
      </c>
      <c r="B5" s="191" t="s">
        <v>291</v>
      </c>
      <c r="C5" s="191" t="s">
        <v>292</v>
      </c>
      <c r="D5" s="191" t="s">
        <v>293</v>
      </c>
      <c r="E5" s="191" t="s">
        <v>294</v>
      </c>
    </row>
    <row r="6" spans="1:5" s="190" customFormat="1" ht="51" x14ac:dyDescent="0.4">
      <c r="A6" s="192" t="s">
        <v>295</v>
      </c>
      <c r="B6" s="193" t="s">
        <v>296</v>
      </c>
      <c r="C6" s="194">
        <v>45397</v>
      </c>
      <c r="D6" s="194">
        <v>45580</v>
      </c>
      <c r="E6" s="193" t="s">
        <v>297</v>
      </c>
    </row>
    <row r="7" spans="1:5" s="190" customFormat="1" ht="26.25" x14ac:dyDescent="0.4">
      <c r="A7" s="192" t="s">
        <v>298</v>
      </c>
      <c r="B7" s="193">
        <v>1065</v>
      </c>
      <c r="C7" s="194">
        <v>45366</v>
      </c>
      <c r="D7" s="194">
        <v>45551</v>
      </c>
      <c r="E7" s="193" t="s">
        <v>299</v>
      </c>
    </row>
    <row r="8" spans="1:5" s="190" customFormat="1" ht="51" x14ac:dyDescent="0.4">
      <c r="A8" s="192" t="s">
        <v>300</v>
      </c>
      <c r="B8" s="193">
        <v>1065</v>
      </c>
      <c r="C8" s="194">
        <v>45366</v>
      </c>
      <c r="D8" s="194">
        <v>45551</v>
      </c>
      <c r="E8" s="193" t="s">
        <v>299</v>
      </c>
    </row>
    <row r="9" spans="1:5" s="190" customFormat="1" ht="26.25" x14ac:dyDescent="0.4">
      <c r="A9" s="206" t="s">
        <v>301</v>
      </c>
      <c r="B9" s="207" t="s">
        <v>302</v>
      </c>
      <c r="C9" s="208">
        <v>45366</v>
      </c>
      <c r="D9" s="208">
        <v>45551</v>
      </c>
      <c r="E9" s="207" t="s">
        <v>299</v>
      </c>
    </row>
    <row r="10" spans="1:5" s="190" customFormat="1" ht="26.25" x14ac:dyDescent="0.4">
      <c r="A10" s="192" t="s">
        <v>303</v>
      </c>
      <c r="B10" s="193">
        <v>1120</v>
      </c>
      <c r="C10" s="194">
        <v>45397</v>
      </c>
      <c r="D10" s="194">
        <v>45580</v>
      </c>
      <c r="E10" s="193" t="s">
        <v>299</v>
      </c>
    </row>
    <row r="11" spans="1:5" s="190" customFormat="1" ht="76.5" x14ac:dyDescent="0.4">
      <c r="A11" s="195" t="s">
        <v>304</v>
      </c>
      <c r="B11" s="196" t="s">
        <v>120</v>
      </c>
      <c r="C11" s="196" t="s">
        <v>305</v>
      </c>
      <c r="D11" s="196" t="s">
        <v>120</v>
      </c>
      <c r="E11" s="196" t="s">
        <v>306</v>
      </c>
    </row>
    <row r="12" spans="1:5" s="190" customFormat="1" ht="102" x14ac:dyDescent="0.4">
      <c r="A12" s="197" t="s">
        <v>307</v>
      </c>
      <c r="B12" s="198" t="s">
        <v>120</v>
      </c>
      <c r="C12" s="198" t="s">
        <v>308</v>
      </c>
      <c r="D12" s="198" t="s">
        <v>120</v>
      </c>
      <c r="E12" s="198" t="s">
        <v>309</v>
      </c>
    </row>
    <row r="13" spans="1:5" s="190" customFormat="1" ht="76.5" x14ac:dyDescent="0.4">
      <c r="A13" s="199" t="s">
        <v>310</v>
      </c>
      <c r="B13" s="200">
        <v>941</v>
      </c>
      <c r="C13" s="200" t="s">
        <v>311</v>
      </c>
      <c r="D13" s="200" t="s">
        <v>120</v>
      </c>
      <c r="E13" s="200" t="s">
        <v>312</v>
      </c>
    </row>
    <row r="14" spans="1:5" s="190" customFormat="1" ht="76.5" x14ac:dyDescent="0.4">
      <c r="A14" s="201" t="s">
        <v>313</v>
      </c>
      <c r="B14" s="202">
        <v>944</v>
      </c>
      <c r="C14" s="203">
        <v>45688</v>
      </c>
      <c r="D14" s="202" t="s">
        <v>120</v>
      </c>
      <c r="E14" s="202" t="s">
        <v>314</v>
      </c>
    </row>
    <row r="15" spans="1:5" s="190" customFormat="1" ht="76.5" x14ac:dyDescent="0.4">
      <c r="A15" s="204" t="s">
        <v>315</v>
      </c>
      <c r="B15" s="205" t="s">
        <v>120</v>
      </c>
      <c r="C15" s="205" t="s">
        <v>316</v>
      </c>
      <c r="D15" s="205" t="s">
        <v>120</v>
      </c>
      <c r="E15" s="205" t="s">
        <v>317</v>
      </c>
    </row>
    <row r="16" spans="1:5" s="190" customFormat="1" ht="76.5" x14ac:dyDescent="0.4">
      <c r="A16" s="206" t="s">
        <v>318</v>
      </c>
      <c r="B16" s="207" t="s">
        <v>120</v>
      </c>
      <c r="C16" s="208">
        <v>45688</v>
      </c>
      <c r="D16" s="207" t="s">
        <v>120</v>
      </c>
      <c r="E16" s="207" t="s">
        <v>319</v>
      </c>
    </row>
    <row r="17" spans="1:5" s="190" customFormat="1" ht="51" x14ac:dyDescent="0.4">
      <c r="A17" s="206" t="s">
        <v>320</v>
      </c>
      <c r="B17" s="207" t="s">
        <v>120</v>
      </c>
      <c r="C17" s="208">
        <v>45688</v>
      </c>
      <c r="D17" s="207" t="s">
        <v>120</v>
      </c>
      <c r="E17" s="207" t="s">
        <v>321</v>
      </c>
    </row>
    <row r="18" spans="1:5" s="190" customFormat="1" ht="26.25" x14ac:dyDescent="0.4">
      <c r="A18" s="206" t="s">
        <v>335</v>
      </c>
      <c r="B18" s="207"/>
      <c r="C18" s="208"/>
      <c r="D18" s="207"/>
      <c r="E18" s="207"/>
    </row>
  </sheetData>
  <sheetProtection algorithmName="SHA-512" hashValue="IWR8btkIkuj4mHWEmoeQ0gwNt7Rpy4tuJ2mZlkm/g6QxnD0aFDUK3n85C0+ctgC9Q0G1Q5RaqLuuPBrG3ZmObQ==" saltValue="JVRP4oZagosE+/Rm7rKMmg==" spinCount="100000" sheet="1" objects="1" scenarios="1"/>
  <mergeCells count="1">
    <mergeCell ref="A1:E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C1C01-5398-4ED6-B000-B1384E7A7020}">
  <dimension ref="B1:K317"/>
  <sheetViews>
    <sheetView workbookViewId="0">
      <selection activeCell="B53" sqref="B53:H53"/>
    </sheetView>
  </sheetViews>
  <sheetFormatPr defaultRowHeight="15" x14ac:dyDescent="0.25"/>
  <cols>
    <col min="1" max="2" width="9.140625" style="50"/>
    <col min="3" max="3" width="43" style="50" customWidth="1"/>
    <col min="4" max="4" width="29.28515625" style="50" customWidth="1"/>
    <col min="5" max="5" width="21.85546875" style="50" customWidth="1"/>
    <col min="6" max="6" width="25.42578125" style="50" customWidth="1"/>
    <col min="7" max="7" width="26.7109375" style="50" customWidth="1"/>
    <col min="8" max="8" width="24.85546875" style="50" customWidth="1"/>
    <col min="9" max="16384" width="9.140625" style="50"/>
  </cols>
  <sheetData>
    <row r="1" spans="2:11" ht="28.5" x14ac:dyDescent="0.45">
      <c r="B1" s="704" t="s">
        <v>323</v>
      </c>
      <c r="C1" s="705"/>
      <c r="D1" s="705"/>
      <c r="E1" s="705"/>
      <c r="F1" s="705"/>
      <c r="G1" s="705"/>
      <c r="H1" s="706"/>
      <c r="I1" s="218"/>
      <c r="J1" s="218"/>
      <c r="K1" s="218"/>
    </row>
    <row r="2" spans="2:11" ht="21" x14ac:dyDescent="0.35">
      <c r="B2" s="707" t="s">
        <v>336</v>
      </c>
      <c r="C2" s="708"/>
      <c r="D2" s="708"/>
      <c r="E2" s="708"/>
      <c r="F2" s="708"/>
      <c r="G2" s="708"/>
      <c r="H2" s="708"/>
      <c r="I2" s="217"/>
      <c r="J2" s="217"/>
      <c r="K2" s="217"/>
    </row>
    <row r="3" spans="2:11" ht="21" x14ac:dyDescent="0.35">
      <c r="B3" s="708"/>
      <c r="C3" s="708"/>
      <c r="D3" s="708"/>
      <c r="E3" s="708"/>
      <c r="F3" s="708"/>
      <c r="G3" s="708"/>
      <c r="H3" s="708"/>
      <c r="I3" s="217"/>
      <c r="J3" s="217"/>
      <c r="K3" s="217"/>
    </row>
    <row r="4" spans="2:11" ht="21" x14ac:dyDescent="0.35">
      <c r="B4" s="708"/>
      <c r="C4" s="708"/>
      <c r="D4" s="708"/>
      <c r="E4" s="708"/>
      <c r="F4" s="708"/>
      <c r="G4" s="708"/>
      <c r="H4" s="708"/>
      <c r="I4" s="217"/>
      <c r="J4" s="217"/>
      <c r="K4" s="217"/>
    </row>
    <row r="5" spans="2:11" ht="21" x14ac:dyDescent="0.35">
      <c r="B5" s="217"/>
      <c r="C5" s="217"/>
      <c r="D5" s="217"/>
      <c r="E5" s="217"/>
      <c r="F5" s="217"/>
      <c r="G5" s="217"/>
      <c r="H5" s="217"/>
      <c r="I5" s="217"/>
      <c r="J5" s="217"/>
      <c r="K5" s="217"/>
    </row>
    <row r="6" spans="2:11" x14ac:dyDescent="0.25">
      <c r="B6" s="712"/>
      <c r="C6" s="712"/>
      <c r="D6" s="712"/>
      <c r="E6" s="712"/>
      <c r="F6" s="712"/>
      <c r="G6" s="712"/>
      <c r="H6" s="712"/>
      <c r="I6" s="712"/>
      <c r="J6" s="712"/>
      <c r="K6" s="712"/>
    </row>
    <row r="7" spans="2:11" x14ac:dyDescent="0.25">
      <c r="B7" s="709" t="s">
        <v>337</v>
      </c>
      <c r="C7" s="710"/>
      <c r="D7" s="710"/>
      <c r="E7" s="710"/>
      <c r="F7" s="710"/>
      <c r="G7" s="710"/>
      <c r="H7" s="710"/>
      <c r="I7" s="710"/>
      <c r="J7" s="710"/>
    </row>
    <row r="9" spans="2:11" x14ac:dyDescent="0.25">
      <c r="B9" s="711" t="s">
        <v>338</v>
      </c>
      <c r="C9" s="673"/>
      <c r="D9" s="673"/>
      <c r="E9" s="673"/>
      <c r="F9" s="673"/>
      <c r="G9" s="673"/>
      <c r="H9" s="673"/>
      <c r="I9" s="673"/>
      <c r="J9" s="673"/>
    </row>
    <row r="10" spans="2:11" x14ac:dyDescent="0.25">
      <c r="B10" s="212" t="s">
        <v>324</v>
      </c>
      <c r="C10" s="212" t="s">
        <v>339</v>
      </c>
      <c r="D10" s="212" t="s">
        <v>340</v>
      </c>
      <c r="E10" s="212" t="s">
        <v>341</v>
      </c>
      <c r="F10" s="212" t="s">
        <v>342</v>
      </c>
      <c r="G10" s="212" t="s">
        <v>343</v>
      </c>
      <c r="H10" s="212" t="s">
        <v>325</v>
      </c>
    </row>
    <row r="11" spans="2:11" ht="28.5" x14ac:dyDescent="0.25">
      <c r="B11" s="213" t="s">
        <v>344</v>
      </c>
      <c r="C11" s="213" t="s">
        <v>345</v>
      </c>
      <c r="D11" s="213" t="s">
        <v>346</v>
      </c>
      <c r="E11" s="213" t="s">
        <v>346</v>
      </c>
      <c r="F11" s="213" t="s">
        <v>346</v>
      </c>
      <c r="G11" s="213" t="s">
        <v>346</v>
      </c>
      <c r="H11" s="213" t="s">
        <v>347</v>
      </c>
    </row>
    <row r="12" spans="2:11" x14ac:dyDescent="0.25">
      <c r="B12" s="211" t="s">
        <v>348</v>
      </c>
      <c r="C12" s="211" t="s">
        <v>349</v>
      </c>
      <c r="D12" s="211" t="s">
        <v>350</v>
      </c>
      <c r="E12" s="211" t="s">
        <v>350</v>
      </c>
      <c r="F12" s="211" t="s">
        <v>351</v>
      </c>
      <c r="G12" s="211" t="s">
        <v>350</v>
      </c>
      <c r="H12" s="211" t="s">
        <v>352</v>
      </c>
    </row>
    <row r="13" spans="2:11" x14ac:dyDescent="0.25">
      <c r="B13" s="213" t="s">
        <v>353</v>
      </c>
      <c r="C13" s="213" t="s">
        <v>349</v>
      </c>
      <c r="D13" s="213" t="s">
        <v>354</v>
      </c>
      <c r="E13" s="213" t="s">
        <v>354</v>
      </c>
      <c r="F13" s="213" t="s">
        <v>346</v>
      </c>
      <c r="G13" s="213" t="s">
        <v>346</v>
      </c>
      <c r="H13" s="214">
        <v>45047</v>
      </c>
    </row>
    <row r="14" spans="2:11" x14ac:dyDescent="0.25">
      <c r="B14" s="211" t="s">
        <v>355</v>
      </c>
      <c r="C14" s="211" t="s">
        <v>356</v>
      </c>
      <c r="D14" s="211" t="s">
        <v>346</v>
      </c>
      <c r="E14" s="211" t="s">
        <v>351</v>
      </c>
      <c r="F14" s="211" t="s">
        <v>357</v>
      </c>
      <c r="G14" s="211" t="s">
        <v>346</v>
      </c>
      <c r="H14" s="211" t="s">
        <v>358</v>
      </c>
    </row>
    <row r="15" spans="2:11" x14ac:dyDescent="0.25">
      <c r="B15" s="213" t="s">
        <v>359</v>
      </c>
      <c r="C15" s="213" t="s">
        <v>349</v>
      </c>
      <c r="D15" s="213" t="s">
        <v>346</v>
      </c>
      <c r="E15" s="213" t="s">
        <v>350</v>
      </c>
      <c r="F15" s="213" t="s">
        <v>351</v>
      </c>
      <c r="G15" s="213" t="s">
        <v>346</v>
      </c>
      <c r="H15" s="213" t="s">
        <v>358</v>
      </c>
    </row>
    <row r="16" spans="2:11" x14ac:dyDescent="0.25">
      <c r="B16" s="211" t="s">
        <v>360</v>
      </c>
      <c r="C16" s="211" t="s">
        <v>349</v>
      </c>
      <c r="D16" s="211" t="s">
        <v>346</v>
      </c>
      <c r="E16" s="211" t="s">
        <v>346</v>
      </c>
      <c r="F16" s="211" t="s">
        <v>346</v>
      </c>
      <c r="G16" s="211" t="s">
        <v>346</v>
      </c>
      <c r="H16" s="211" t="s">
        <v>358</v>
      </c>
    </row>
    <row r="17" spans="2:8" x14ac:dyDescent="0.25">
      <c r="B17" s="213" t="s">
        <v>361</v>
      </c>
      <c r="C17" s="213" t="s">
        <v>349</v>
      </c>
      <c r="D17" s="213" t="s">
        <v>346</v>
      </c>
      <c r="E17" s="213" t="s">
        <v>346</v>
      </c>
      <c r="F17" s="213" t="s">
        <v>346</v>
      </c>
      <c r="G17" s="213" t="s">
        <v>346</v>
      </c>
      <c r="H17" s="213" t="s">
        <v>358</v>
      </c>
    </row>
    <row r="18" spans="2:8" x14ac:dyDescent="0.25">
      <c r="B18" s="211" t="s">
        <v>362</v>
      </c>
      <c r="C18" s="211" t="s">
        <v>349</v>
      </c>
      <c r="D18" s="211" t="s">
        <v>363</v>
      </c>
      <c r="E18" s="211" t="s">
        <v>364</v>
      </c>
      <c r="F18" s="211" t="s">
        <v>364</v>
      </c>
      <c r="G18" s="211" t="s">
        <v>364</v>
      </c>
      <c r="H18" s="211" t="s">
        <v>365</v>
      </c>
    </row>
    <row r="19" spans="2:8" x14ac:dyDescent="0.25">
      <c r="B19" s="213" t="s">
        <v>366</v>
      </c>
      <c r="C19" s="213" t="s">
        <v>367</v>
      </c>
      <c r="D19" s="213" t="s">
        <v>368</v>
      </c>
      <c r="E19" s="213" t="s">
        <v>368</v>
      </c>
      <c r="F19" s="213" t="s">
        <v>368</v>
      </c>
      <c r="G19" s="213" t="s">
        <v>368</v>
      </c>
      <c r="H19" s="213" t="s">
        <v>365</v>
      </c>
    </row>
    <row r="20" spans="2:8" x14ac:dyDescent="0.25">
      <c r="B20" s="219" t="s">
        <v>369</v>
      </c>
      <c r="C20" s="219" t="s">
        <v>349</v>
      </c>
      <c r="D20" s="219" t="s">
        <v>346</v>
      </c>
      <c r="E20" s="219" t="s">
        <v>346</v>
      </c>
      <c r="F20" s="219" t="s">
        <v>346</v>
      </c>
      <c r="G20" s="219" t="s">
        <v>346</v>
      </c>
      <c r="H20" s="220">
        <v>45047</v>
      </c>
    </row>
    <row r="21" spans="2:8" x14ac:dyDescent="0.25">
      <c r="B21" s="213" t="s">
        <v>370</v>
      </c>
      <c r="C21" s="213" t="s">
        <v>349</v>
      </c>
      <c r="D21" s="213" t="s">
        <v>346</v>
      </c>
      <c r="E21" s="213" t="s">
        <v>346</v>
      </c>
      <c r="F21" s="213" t="s">
        <v>346</v>
      </c>
      <c r="G21" s="213" t="s">
        <v>346</v>
      </c>
      <c r="H21" s="214">
        <v>45017</v>
      </c>
    </row>
    <row r="22" spans="2:8" ht="28.5" x14ac:dyDescent="0.25">
      <c r="B22" s="211" t="s">
        <v>371</v>
      </c>
      <c r="C22" s="211" t="s">
        <v>372</v>
      </c>
      <c r="D22" s="211" t="s">
        <v>346</v>
      </c>
      <c r="E22" s="211" t="s">
        <v>346</v>
      </c>
      <c r="F22" s="211" t="s">
        <v>346</v>
      </c>
      <c r="G22" s="211" t="s">
        <v>346</v>
      </c>
      <c r="H22" s="211" t="s">
        <v>373</v>
      </c>
    </row>
    <row r="23" spans="2:8" x14ac:dyDescent="0.25">
      <c r="B23" s="213" t="s">
        <v>374</v>
      </c>
      <c r="C23" s="213" t="s">
        <v>349</v>
      </c>
      <c r="D23" s="213" t="s">
        <v>350</v>
      </c>
      <c r="E23" s="213" t="s">
        <v>350</v>
      </c>
      <c r="F23" s="213" t="s">
        <v>351</v>
      </c>
      <c r="G23" s="213" t="s">
        <v>375</v>
      </c>
      <c r="H23" s="213" t="s">
        <v>365</v>
      </c>
    </row>
    <row r="24" spans="2:8" x14ac:dyDescent="0.25">
      <c r="B24" s="219" t="s">
        <v>376</v>
      </c>
      <c r="C24" s="219" t="s">
        <v>349</v>
      </c>
      <c r="D24" s="219" t="s">
        <v>346</v>
      </c>
      <c r="E24" s="219" t="s">
        <v>346</v>
      </c>
      <c r="F24" s="219" t="s">
        <v>350</v>
      </c>
      <c r="G24" s="219" t="s">
        <v>346</v>
      </c>
      <c r="H24" s="219" t="s">
        <v>358</v>
      </c>
    </row>
    <row r="25" spans="2:8" x14ac:dyDescent="0.25">
      <c r="B25" s="213" t="s">
        <v>377</v>
      </c>
      <c r="C25" s="213" t="s">
        <v>349</v>
      </c>
      <c r="D25" s="213" t="s">
        <v>350</v>
      </c>
      <c r="E25" s="213" t="s">
        <v>350</v>
      </c>
      <c r="F25" s="213" t="s">
        <v>351</v>
      </c>
      <c r="G25" s="213" t="s">
        <v>351</v>
      </c>
      <c r="H25" s="213" t="s">
        <v>358</v>
      </c>
    </row>
    <row r="26" spans="2:8" x14ac:dyDescent="0.25">
      <c r="B26" s="211" t="s">
        <v>378</v>
      </c>
      <c r="C26" s="211" t="s">
        <v>349</v>
      </c>
      <c r="D26" s="211" t="s">
        <v>379</v>
      </c>
      <c r="E26" s="211" t="s">
        <v>380</v>
      </c>
      <c r="F26" s="211" t="s">
        <v>380</v>
      </c>
      <c r="G26" s="211" t="s">
        <v>351</v>
      </c>
      <c r="H26" s="215">
        <v>45017</v>
      </c>
    </row>
    <row r="27" spans="2:8" ht="28.5" x14ac:dyDescent="0.25">
      <c r="B27" s="213" t="s">
        <v>381</v>
      </c>
      <c r="C27" s="213" t="s">
        <v>349</v>
      </c>
      <c r="D27" s="213" t="s">
        <v>346</v>
      </c>
      <c r="E27" s="213" t="s">
        <v>346</v>
      </c>
      <c r="F27" s="213" t="s">
        <v>346</v>
      </c>
      <c r="G27" s="213" t="s">
        <v>346</v>
      </c>
      <c r="H27" s="213" t="s">
        <v>382</v>
      </c>
    </row>
    <row r="28" spans="2:8" x14ac:dyDescent="0.25">
      <c r="B28" s="211" t="s">
        <v>383</v>
      </c>
      <c r="C28" s="211" t="s">
        <v>349</v>
      </c>
      <c r="D28" s="211" t="s">
        <v>384</v>
      </c>
      <c r="E28" s="211" t="s">
        <v>384</v>
      </c>
      <c r="F28" s="211" t="s">
        <v>384</v>
      </c>
      <c r="G28" s="211" t="s">
        <v>358</v>
      </c>
      <c r="H28" s="211" t="s">
        <v>365</v>
      </c>
    </row>
    <row r="29" spans="2:8" x14ac:dyDescent="0.25">
      <c r="B29" s="213" t="s">
        <v>385</v>
      </c>
      <c r="C29" s="213" t="s">
        <v>349</v>
      </c>
      <c r="D29" s="213" t="s">
        <v>346</v>
      </c>
      <c r="E29" s="213" t="s">
        <v>346</v>
      </c>
      <c r="F29" s="213" t="s">
        <v>346</v>
      </c>
      <c r="G29" s="213" t="s">
        <v>346</v>
      </c>
      <c r="H29" s="213" t="s">
        <v>358</v>
      </c>
    </row>
    <row r="30" spans="2:8" x14ac:dyDescent="0.25">
      <c r="B30" s="211" t="s">
        <v>386</v>
      </c>
      <c r="C30" s="211" t="s">
        <v>349</v>
      </c>
      <c r="D30" s="211" t="s">
        <v>346</v>
      </c>
      <c r="E30" s="211" t="s">
        <v>346</v>
      </c>
      <c r="F30" s="211" t="s">
        <v>346</v>
      </c>
      <c r="G30" s="211" t="s">
        <v>346</v>
      </c>
      <c r="H30" s="215">
        <v>45078</v>
      </c>
    </row>
    <row r="31" spans="2:8" x14ac:dyDescent="0.25">
      <c r="B31" s="213" t="s">
        <v>387</v>
      </c>
      <c r="C31" s="213" t="s">
        <v>388</v>
      </c>
      <c r="D31" s="213" t="s">
        <v>346</v>
      </c>
      <c r="E31" s="213" t="s">
        <v>346</v>
      </c>
      <c r="F31" s="213" t="s">
        <v>346</v>
      </c>
      <c r="G31" s="213" t="s">
        <v>346</v>
      </c>
      <c r="H31" s="214">
        <v>45031</v>
      </c>
    </row>
    <row r="32" spans="2:8" ht="28.5" x14ac:dyDescent="0.25">
      <c r="B32" s="211" t="s">
        <v>389</v>
      </c>
      <c r="C32" s="211" t="s">
        <v>349</v>
      </c>
      <c r="D32" s="211" t="s">
        <v>390</v>
      </c>
      <c r="E32" s="211" t="s">
        <v>346</v>
      </c>
      <c r="F32" s="211" t="s">
        <v>346</v>
      </c>
      <c r="G32" s="211" t="s">
        <v>346</v>
      </c>
      <c r="H32" s="211" t="s">
        <v>365</v>
      </c>
    </row>
    <row r="33" spans="2:8" x14ac:dyDescent="0.25">
      <c r="B33" s="213" t="s">
        <v>391</v>
      </c>
      <c r="C33" s="213" t="s">
        <v>349</v>
      </c>
      <c r="D33" s="213" t="s">
        <v>392</v>
      </c>
      <c r="E33" s="213" t="s">
        <v>393</v>
      </c>
      <c r="F33" s="213" t="s">
        <v>351</v>
      </c>
      <c r="G33" s="213" t="s">
        <v>351</v>
      </c>
      <c r="H33" s="213" t="s">
        <v>351</v>
      </c>
    </row>
    <row r="34" spans="2:8" x14ac:dyDescent="0.25">
      <c r="B34" s="211" t="s">
        <v>394</v>
      </c>
      <c r="C34" s="211" t="s">
        <v>349</v>
      </c>
      <c r="D34" s="211" t="s">
        <v>346</v>
      </c>
      <c r="E34" s="211" t="s">
        <v>346</v>
      </c>
      <c r="F34" s="211" t="s">
        <v>351</v>
      </c>
      <c r="G34" s="211" t="s">
        <v>346</v>
      </c>
      <c r="H34" s="215">
        <v>45291</v>
      </c>
    </row>
    <row r="35" spans="2:8" x14ac:dyDescent="0.25">
      <c r="B35" s="213" t="s">
        <v>395</v>
      </c>
      <c r="C35" s="213" t="s">
        <v>349</v>
      </c>
      <c r="D35" s="213" t="s">
        <v>346</v>
      </c>
      <c r="E35" s="213" t="s">
        <v>346</v>
      </c>
      <c r="F35" s="213" t="s">
        <v>351</v>
      </c>
      <c r="G35" s="213" t="s">
        <v>351</v>
      </c>
      <c r="H35" s="214">
        <v>45017</v>
      </c>
    </row>
    <row r="36" spans="2:8" x14ac:dyDescent="0.25">
      <c r="B36" s="211" t="s">
        <v>396</v>
      </c>
      <c r="C36" s="211" t="s">
        <v>349</v>
      </c>
      <c r="D36" s="211" t="s">
        <v>351</v>
      </c>
      <c r="E36" s="211" t="s">
        <v>346</v>
      </c>
      <c r="F36" s="211" t="s">
        <v>346</v>
      </c>
      <c r="G36" s="211" t="s">
        <v>346</v>
      </c>
      <c r="H36" s="211" t="s">
        <v>358</v>
      </c>
    </row>
    <row r="37" spans="2:8" ht="42.75" x14ac:dyDescent="0.25">
      <c r="B37" s="213" t="s">
        <v>397</v>
      </c>
      <c r="C37" s="213" t="s">
        <v>349</v>
      </c>
      <c r="D37" s="213" t="s">
        <v>398</v>
      </c>
      <c r="E37" s="213" t="s">
        <v>398</v>
      </c>
      <c r="F37" s="213" t="s">
        <v>399</v>
      </c>
      <c r="G37" s="213" t="s">
        <v>399</v>
      </c>
      <c r="H37" s="214">
        <v>45031</v>
      </c>
    </row>
    <row r="38" spans="2:8" ht="28.5" x14ac:dyDescent="0.25">
      <c r="B38" s="211" t="s">
        <v>400</v>
      </c>
      <c r="C38" s="211" t="s">
        <v>349</v>
      </c>
      <c r="D38" s="211" t="s">
        <v>401</v>
      </c>
      <c r="E38" s="211" t="s">
        <v>402</v>
      </c>
      <c r="F38" s="211" t="s">
        <v>351</v>
      </c>
      <c r="G38" s="211" t="s">
        <v>403</v>
      </c>
      <c r="H38" s="211" t="s">
        <v>365</v>
      </c>
    </row>
    <row r="39" spans="2:8" x14ac:dyDescent="0.25">
      <c r="B39" s="213" t="s">
        <v>404</v>
      </c>
      <c r="C39" s="213" t="s">
        <v>349</v>
      </c>
      <c r="D39" s="213" t="s">
        <v>405</v>
      </c>
      <c r="E39" s="213" t="s">
        <v>405</v>
      </c>
      <c r="F39" s="213" t="s">
        <v>405</v>
      </c>
      <c r="G39" s="213" t="s">
        <v>405</v>
      </c>
      <c r="H39" s="213" t="s">
        <v>358</v>
      </c>
    </row>
    <row r="40" spans="2:8" ht="42.75" x14ac:dyDescent="0.25">
      <c r="B40" s="211" t="s">
        <v>406</v>
      </c>
      <c r="C40" s="211" t="s">
        <v>349</v>
      </c>
      <c r="D40" s="211" t="s">
        <v>346</v>
      </c>
      <c r="E40" s="211" t="s">
        <v>346</v>
      </c>
      <c r="F40" s="211" t="s">
        <v>346</v>
      </c>
      <c r="G40" s="211" t="s">
        <v>346</v>
      </c>
      <c r="H40" s="211" t="s">
        <v>407</v>
      </c>
    </row>
    <row r="41" spans="2:8" ht="28.5" x14ac:dyDescent="0.25">
      <c r="B41" s="213" t="s">
        <v>408</v>
      </c>
      <c r="C41" s="213" t="s">
        <v>349</v>
      </c>
      <c r="D41" s="213" t="s">
        <v>350</v>
      </c>
      <c r="E41" s="213" t="s">
        <v>351</v>
      </c>
      <c r="F41" s="213" t="s">
        <v>351</v>
      </c>
      <c r="G41" s="213" t="s">
        <v>403</v>
      </c>
      <c r="H41" s="213" t="s">
        <v>409</v>
      </c>
    </row>
    <row r="42" spans="2:8" x14ac:dyDescent="0.25">
      <c r="B42" s="211" t="s">
        <v>410</v>
      </c>
      <c r="C42" s="211" t="s">
        <v>349</v>
      </c>
      <c r="D42" s="211" t="s">
        <v>350</v>
      </c>
      <c r="E42" s="211" t="s">
        <v>350</v>
      </c>
      <c r="F42" s="211" t="s">
        <v>351</v>
      </c>
      <c r="G42" s="211" t="s">
        <v>411</v>
      </c>
      <c r="H42" s="211" t="s">
        <v>358</v>
      </c>
    </row>
    <row r="43" spans="2:8" x14ac:dyDescent="0.25">
      <c r="B43" s="213" t="s">
        <v>412</v>
      </c>
      <c r="C43" s="213" t="s">
        <v>349</v>
      </c>
      <c r="D43" s="213" t="s">
        <v>413</v>
      </c>
      <c r="E43" s="213" t="s">
        <v>414</v>
      </c>
      <c r="F43" s="213" t="s">
        <v>351</v>
      </c>
      <c r="G43" s="213" t="s">
        <v>414</v>
      </c>
      <c r="H43" s="213" t="s">
        <v>365</v>
      </c>
    </row>
    <row r="44" spans="2:8" ht="28.5" x14ac:dyDescent="0.25">
      <c r="B44" s="211" t="s">
        <v>415</v>
      </c>
      <c r="C44" s="211" t="s">
        <v>349</v>
      </c>
      <c r="D44" s="211" t="s">
        <v>416</v>
      </c>
      <c r="E44" s="211" t="s">
        <v>417</v>
      </c>
      <c r="F44" s="211" t="s">
        <v>403</v>
      </c>
      <c r="G44" s="211" t="s">
        <v>403</v>
      </c>
      <c r="H44" s="211" t="s">
        <v>365</v>
      </c>
    </row>
    <row r="45" spans="2:8" x14ac:dyDescent="0.25">
      <c r="B45" s="213" t="s">
        <v>418</v>
      </c>
      <c r="C45" s="213" t="s">
        <v>419</v>
      </c>
      <c r="D45" s="213" t="s">
        <v>351</v>
      </c>
      <c r="E45" s="213" t="s">
        <v>351</v>
      </c>
      <c r="F45" s="213" t="s">
        <v>351</v>
      </c>
      <c r="G45" s="213" t="s">
        <v>420</v>
      </c>
      <c r="H45" s="214">
        <v>45138</v>
      </c>
    </row>
    <row r="46" spans="2:8" ht="28.5" x14ac:dyDescent="0.25">
      <c r="B46" s="211" t="s">
        <v>421</v>
      </c>
      <c r="C46" s="211" t="s">
        <v>422</v>
      </c>
      <c r="D46" s="211" t="s">
        <v>423</v>
      </c>
      <c r="E46" s="211" t="s">
        <v>424</v>
      </c>
      <c r="F46" s="211" t="s">
        <v>424</v>
      </c>
      <c r="G46" s="211" t="s">
        <v>351</v>
      </c>
      <c r="H46" s="215">
        <v>45108</v>
      </c>
    </row>
    <row r="47" spans="2:8" x14ac:dyDescent="0.25">
      <c r="B47" s="213" t="s">
        <v>274</v>
      </c>
      <c r="C47" s="213" t="s">
        <v>422</v>
      </c>
      <c r="D47" s="213" t="s">
        <v>346</v>
      </c>
      <c r="E47" s="213" t="s">
        <v>346</v>
      </c>
      <c r="F47" s="213" t="s">
        <v>346</v>
      </c>
      <c r="G47" s="213" t="s">
        <v>346</v>
      </c>
      <c r="H47" s="213" t="s">
        <v>358</v>
      </c>
    </row>
    <row r="48" spans="2:8" x14ac:dyDescent="0.25">
      <c r="B48" s="211" t="s">
        <v>425</v>
      </c>
      <c r="C48" s="211" t="s">
        <v>422</v>
      </c>
      <c r="D48" s="211" t="s">
        <v>426</v>
      </c>
      <c r="E48" s="211" t="s">
        <v>426</v>
      </c>
      <c r="F48" s="211" t="s">
        <v>426</v>
      </c>
      <c r="G48" s="211" t="s">
        <v>426</v>
      </c>
      <c r="H48" s="211" t="s">
        <v>358</v>
      </c>
    </row>
    <row r="49" spans="2:8" x14ac:dyDescent="0.25">
      <c r="B49" s="213" t="s">
        <v>427</v>
      </c>
      <c r="C49" s="213" t="s">
        <v>422</v>
      </c>
      <c r="D49" s="213" t="s">
        <v>363</v>
      </c>
      <c r="E49" s="213" t="s">
        <v>428</v>
      </c>
      <c r="F49" s="213" t="s">
        <v>351</v>
      </c>
      <c r="G49" s="213" t="s">
        <v>351</v>
      </c>
      <c r="H49" s="213" t="s">
        <v>365</v>
      </c>
    </row>
    <row r="50" spans="2:8" ht="28.5" x14ac:dyDescent="0.25">
      <c r="B50" s="211" t="s">
        <v>429</v>
      </c>
      <c r="C50" s="211" t="s">
        <v>430</v>
      </c>
      <c r="D50" s="211" t="s">
        <v>431</v>
      </c>
      <c r="E50" s="211" t="s">
        <v>351</v>
      </c>
      <c r="F50" s="211" t="s">
        <v>351</v>
      </c>
      <c r="G50" s="211" t="s">
        <v>432</v>
      </c>
      <c r="H50" s="211" t="s">
        <v>365</v>
      </c>
    </row>
    <row r="51" spans="2:8" ht="57" x14ac:dyDescent="0.25">
      <c r="B51" s="213" t="s">
        <v>433</v>
      </c>
      <c r="C51" s="213" t="s">
        <v>349</v>
      </c>
      <c r="D51" s="213" t="s">
        <v>413</v>
      </c>
      <c r="E51" s="213" t="s">
        <v>434</v>
      </c>
      <c r="F51" s="213" t="s">
        <v>351</v>
      </c>
      <c r="G51" s="213" t="s">
        <v>413</v>
      </c>
      <c r="H51" s="213" t="s">
        <v>365</v>
      </c>
    </row>
    <row r="52" spans="2:8" ht="28.5" x14ac:dyDescent="0.25">
      <c r="B52" s="211" t="s">
        <v>435</v>
      </c>
      <c r="C52" s="211" t="s">
        <v>349</v>
      </c>
      <c r="D52" s="211" t="s">
        <v>346</v>
      </c>
      <c r="E52" s="211" t="s">
        <v>346</v>
      </c>
      <c r="F52" s="211" t="s">
        <v>351</v>
      </c>
      <c r="G52" s="211" t="s">
        <v>346</v>
      </c>
      <c r="H52" s="211" t="s">
        <v>436</v>
      </c>
    </row>
    <row r="53" spans="2:8" ht="42.75" x14ac:dyDescent="0.25">
      <c r="B53" s="219" t="s">
        <v>437</v>
      </c>
      <c r="C53" s="219" t="s">
        <v>438</v>
      </c>
      <c r="D53" s="219" t="s">
        <v>439</v>
      </c>
      <c r="E53" s="219" t="s">
        <v>439</v>
      </c>
      <c r="F53" s="219" t="s">
        <v>439</v>
      </c>
      <c r="G53" s="219" t="s">
        <v>439</v>
      </c>
      <c r="H53" s="219" t="s">
        <v>440</v>
      </c>
    </row>
    <row r="54" spans="2:8" x14ac:dyDescent="0.25">
      <c r="B54" s="211" t="s">
        <v>441</v>
      </c>
      <c r="C54" s="211" t="s">
        <v>349</v>
      </c>
      <c r="D54" s="211" t="s">
        <v>346</v>
      </c>
      <c r="E54" s="211" t="s">
        <v>346</v>
      </c>
      <c r="F54" s="211" t="s">
        <v>346</v>
      </c>
      <c r="G54" s="211" t="s">
        <v>346</v>
      </c>
      <c r="H54" s="211" t="s">
        <v>358</v>
      </c>
    </row>
    <row r="55" spans="2:8" x14ac:dyDescent="0.25">
      <c r="B55" s="213" t="s">
        <v>442</v>
      </c>
      <c r="C55" s="213" t="s">
        <v>349</v>
      </c>
      <c r="D55" s="213" t="s">
        <v>443</v>
      </c>
      <c r="E55" s="213" t="s">
        <v>443</v>
      </c>
      <c r="F55" s="213" t="s">
        <v>403</v>
      </c>
      <c r="G55" s="213" t="s">
        <v>346</v>
      </c>
      <c r="H55" s="213" t="s">
        <v>365</v>
      </c>
    </row>
    <row r="56" spans="2:8" x14ac:dyDescent="0.25">
      <c r="B56" s="211" t="s">
        <v>444</v>
      </c>
      <c r="C56" s="211" t="s">
        <v>445</v>
      </c>
      <c r="D56" s="211" t="s">
        <v>346</v>
      </c>
      <c r="E56" s="211" t="s">
        <v>446</v>
      </c>
      <c r="F56" s="211" t="s">
        <v>351</v>
      </c>
      <c r="G56" s="211" t="s">
        <v>446</v>
      </c>
      <c r="H56" s="211" t="s">
        <v>358</v>
      </c>
    </row>
    <row r="57" spans="2:8" x14ac:dyDescent="0.25">
      <c r="B57" s="213" t="s">
        <v>447</v>
      </c>
      <c r="C57" s="213" t="s">
        <v>448</v>
      </c>
      <c r="D57" s="213" t="s">
        <v>346</v>
      </c>
      <c r="E57" s="213" t="s">
        <v>346</v>
      </c>
      <c r="F57" s="213" t="s">
        <v>411</v>
      </c>
      <c r="G57" s="213" t="s">
        <v>346</v>
      </c>
      <c r="H57" s="213" t="s">
        <v>358</v>
      </c>
    </row>
    <row r="58" spans="2:8" x14ac:dyDescent="0.25">
      <c r="B58" s="211" t="s">
        <v>449</v>
      </c>
      <c r="C58" s="211" t="s">
        <v>450</v>
      </c>
      <c r="D58" s="211" t="s">
        <v>346</v>
      </c>
      <c r="E58" s="211" t="s">
        <v>346</v>
      </c>
      <c r="F58" s="211" t="s">
        <v>346</v>
      </c>
      <c r="G58" s="211" t="s">
        <v>346</v>
      </c>
      <c r="H58" s="215">
        <v>45107</v>
      </c>
    </row>
    <row r="59" spans="2:8" x14ac:dyDescent="0.25">
      <c r="B59" s="213" t="s">
        <v>451</v>
      </c>
      <c r="C59" s="213" t="s">
        <v>452</v>
      </c>
      <c r="D59" s="213" t="s">
        <v>453</v>
      </c>
      <c r="E59" s="213" t="s">
        <v>453</v>
      </c>
      <c r="F59" s="213" t="s">
        <v>351</v>
      </c>
      <c r="G59" s="213" t="s">
        <v>351</v>
      </c>
      <c r="H59" s="213" t="s">
        <v>365</v>
      </c>
    </row>
    <row r="60" spans="2:8" x14ac:dyDescent="0.25">
      <c r="B60" s="211" t="s">
        <v>454</v>
      </c>
      <c r="C60" s="211" t="s">
        <v>349</v>
      </c>
      <c r="D60" s="211" t="s">
        <v>346</v>
      </c>
      <c r="E60" s="211" t="s">
        <v>346</v>
      </c>
      <c r="F60" s="211" t="s">
        <v>346</v>
      </c>
      <c r="G60" s="211" t="s">
        <v>346</v>
      </c>
      <c r="H60" s="211" t="s">
        <v>358</v>
      </c>
    </row>
    <row r="62" spans="2:8" hidden="1" x14ac:dyDescent="0.25">
      <c r="B62" s="713" t="s">
        <v>455</v>
      </c>
      <c r="C62" s="703"/>
      <c r="D62" s="703"/>
      <c r="E62" s="703"/>
      <c r="F62" s="703"/>
      <c r="G62" s="703"/>
      <c r="H62" s="703"/>
    </row>
    <row r="63" spans="2:8" hidden="1" x14ac:dyDescent="0.25"/>
    <row r="64" spans="2:8" hidden="1" x14ac:dyDescent="0.25">
      <c r="B64" s="702" t="s">
        <v>456</v>
      </c>
      <c r="C64" s="703"/>
      <c r="D64" s="703"/>
      <c r="E64" s="703"/>
      <c r="F64" s="703"/>
      <c r="G64" s="703"/>
      <c r="H64" s="703"/>
    </row>
    <row r="65" spans="2:8" hidden="1" x14ac:dyDescent="0.25">
      <c r="B65" s="702" t="s">
        <v>457</v>
      </c>
      <c r="C65" s="703"/>
      <c r="D65" s="703"/>
      <c r="E65" s="703"/>
      <c r="F65" s="703"/>
      <c r="G65" s="703"/>
      <c r="H65" s="703"/>
    </row>
    <row r="66" spans="2:8" hidden="1" x14ac:dyDescent="0.25"/>
    <row r="67" spans="2:8" hidden="1" x14ac:dyDescent="0.25">
      <c r="B67" s="702" t="s">
        <v>458</v>
      </c>
      <c r="C67" s="703"/>
      <c r="D67" s="703"/>
      <c r="E67" s="703"/>
      <c r="F67" s="703"/>
      <c r="G67" s="703"/>
      <c r="H67" s="703"/>
    </row>
    <row r="68" spans="2:8" hidden="1" x14ac:dyDescent="0.25"/>
    <row r="69" spans="2:8" hidden="1" x14ac:dyDescent="0.25">
      <c r="B69" s="702" t="s">
        <v>459</v>
      </c>
      <c r="C69" s="703"/>
      <c r="D69" s="703"/>
      <c r="E69" s="703"/>
      <c r="F69" s="703"/>
      <c r="G69" s="703"/>
      <c r="H69" s="703"/>
    </row>
    <row r="70" spans="2:8" hidden="1" x14ac:dyDescent="0.25">
      <c r="B70" s="702" t="s">
        <v>460</v>
      </c>
      <c r="C70" s="703"/>
      <c r="D70" s="703"/>
      <c r="E70" s="703"/>
      <c r="F70" s="703"/>
      <c r="G70" s="703"/>
      <c r="H70" s="703"/>
    </row>
    <row r="71" spans="2:8" hidden="1" x14ac:dyDescent="0.25"/>
    <row r="72" spans="2:8" hidden="1" x14ac:dyDescent="0.25">
      <c r="B72" s="702" t="s">
        <v>461</v>
      </c>
      <c r="C72" s="703"/>
      <c r="D72" s="703"/>
      <c r="E72" s="703"/>
      <c r="F72" s="703"/>
      <c r="G72" s="703"/>
      <c r="H72" s="703"/>
    </row>
    <row r="73" spans="2:8" hidden="1" x14ac:dyDescent="0.25"/>
    <row r="74" spans="2:8" hidden="1" x14ac:dyDescent="0.25">
      <c r="B74" s="702" t="s">
        <v>462</v>
      </c>
      <c r="C74" s="703"/>
      <c r="D74" s="703"/>
      <c r="E74" s="703"/>
      <c r="F74" s="703"/>
      <c r="G74" s="703"/>
      <c r="H74" s="703"/>
    </row>
    <row r="75" spans="2:8" hidden="1" x14ac:dyDescent="0.25">
      <c r="B75" s="702" t="s">
        <v>463</v>
      </c>
      <c r="C75" s="703"/>
      <c r="D75" s="703"/>
      <c r="E75" s="703"/>
      <c r="F75" s="703"/>
      <c r="G75" s="703"/>
      <c r="H75" s="703"/>
    </row>
    <row r="76" spans="2:8" hidden="1" x14ac:dyDescent="0.25">
      <c r="B76" s="702" t="s">
        <v>464</v>
      </c>
      <c r="C76" s="703"/>
      <c r="D76" s="703"/>
      <c r="E76" s="703"/>
      <c r="F76" s="703"/>
      <c r="G76" s="703"/>
      <c r="H76" s="703"/>
    </row>
    <row r="77" spans="2:8" hidden="1" x14ac:dyDescent="0.25">
      <c r="B77" s="702" t="s">
        <v>465</v>
      </c>
      <c r="C77" s="703"/>
      <c r="D77" s="703"/>
      <c r="E77" s="703"/>
      <c r="F77" s="703"/>
      <c r="G77" s="703"/>
      <c r="H77" s="703"/>
    </row>
    <row r="78" spans="2:8" hidden="1" x14ac:dyDescent="0.25">
      <c r="B78" s="702" t="s">
        <v>466</v>
      </c>
      <c r="C78" s="703"/>
      <c r="D78" s="703"/>
      <c r="E78" s="703"/>
      <c r="F78" s="703"/>
      <c r="G78" s="703"/>
      <c r="H78" s="703"/>
    </row>
    <row r="79" spans="2:8" hidden="1" x14ac:dyDescent="0.25">
      <c r="B79" s="702" t="s">
        <v>467</v>
      </c>
      <c r="C79" s="703"/>
      <c r="D79" s="703"/>
      <c r="E79" s="703"/>
      <c r="F79" s="703"/>
      <c r="G79" s="703"/>
      <c r="H79" s="703"/>
    </row>
    <row r="80" spans="2:8" hidden="1" x14ac:dyDescent="0.25">
      <c r="B80" s="702" t="s">
        <v>468</v>
      </c>
      <c r="C80" s="703"/>
      <c r="D80" s="703"/>
      <c r="E80" s="703"/>
      <c r="F80" s="703"/>
      <c r="G80" s="703"/>
      <c r="H80" s="703"/>
    </row>
    <row r="81" spans="2:11" hidden="1" x14ac:dyDescent="0.25">
      <c r="B81" s="702" t="s">
        <v>469</v>
      </c>
      <c r="C81" s="703"/>
      <c r="D81" s="703"/>
      <c r="E81" s="703"/>
      <c r="F81" s="703"/>
      <c r="G81" s="703"/>
      <c r="H81" s="703"/>
    </row>
    <row r="82" spans="2:11" hidden="1" x14ac:dyDescent="0.25"/>
    <row r="83" spans="2:11" hidden="1" x14ac:dyDescent="0.25">
      <c r="B83" s="702" t="s">
        <v>470</v>
      </c>
      <c r="C83" s="703"/>
      <c r="D83" s="703"/>
      <c r="E83" s="703"/>
      <c r="F83" s="703"/>
      <c r="G83" s="703"/>
      <c r="H83" s="703"/>
    </row>
    <row r="84" spans="2:11" hidden="1" x14ac:dyDescent="0.25"/>
    <row r="85" spans="2:11" hidden="1" x14ac:dyDescent="0.25">
      <c r="B85" s="702" t="s">
        <v>471</v>
      </c>
      <c r="C85" s="703"/>
      <c r="D85" s="703"/>
      <c r="E85" s="703"/>
      <c r="F85" s="703"/>
      <c r="G85" s="703"/>
      <c r="H85" s="703"/>
    </row>
    <row r="86" spans="2:11" hidden="1" x14ac:dyDescent="0.25">
      <c r="B86" s="702" t="s">
        <v>472</v>
      </c>
      <c r="C86" s="703"/>
      <c r="D86" s="703"/>
      <c r="E86" s="703"/>
      <c r="F86" s="703"/>
      <c r="G86" s="703"/>
      <c r="H86" s="703"/>
      <c r="I86" s="703"/>
      <c r="J86" s="703"/>
      <c r="K86" s="703"/>
    </row>
    <row r="87" spans="2:11" hidden="1" x14ac:dyDescent="0.25">
      <c r="B87" s="702" t="s">
        <v>473</v>
      </c>
      <c r="C87" s="703"/>
      <c r="D87" s="703"/>
      <c r="E87" s="703"/>
      <c r="F87" s="703"/>
      <c r="G87" s="703"/>
      <c r="H87" s="703"/>
    </row>
    <row r="88" spans="2:11" hidden="1" x14ac:dyDescent="0.25">
      <c r="B88" s="702" t="s">
        <v>474</v>
      </c>
      <c r="C88" s="703"/>
      <c r="D88" s="703"/>
      <c r="E88" s="703"/>
      <c r="F88" s="703"/>
      <c r="G88" s="703"/>
      <c r="H88" s="703"/>
    </row>
    <row r="89" spans="2:11" hidden="1" x14ac:dyDescent="0.25">
      <c r="B89" s="702" t="s">
        <v>475</v>
      </c>
      <c r="C89" s="703"/>
      <c r="D89" s="703"/>
      <c r="E89" s="703"/>
      <c r="F89" s="703"/>
      <c r="G89" s="703"/>
      <c r="H89" s="703"/>
    </row>
    <row r="90" spans="2:11" hidden="1" x14ac:dyDescent="0.25">
      <c r="B90" s="702" t="s">
        <v>476</v>
      </c>
      <c r="C90" s="703"/>
      <c r="D90" s="703"/>
      <c r="E90" s="703"/>
      <c r="F90" s="703"/>
      <c r="G90" s="703"/>
      <c r="H90" s="703"/>
    </row>
    <row r="91" spans="2:11" ht="15.75" x14ac:dyDescent="0.25">
      <c r="B91" s="702"/>
      <c r="C91" s="703"/>
      <c r="D91" s="703"/>
      <c r="E91" s="703"/>
      <c r="F91" s="703"/>
      <c r="G91" s="703"/>
      <c r="H91" s="703"/>
    </row>
    <row r="92" spans="2:11" ht="15.75" x14ac:dyDescent="0.25">
      <c r="B92" s="702"/>
      <c r="C92" s="703"/>
      <c r="D92" s="703"/>
      <c r="E92" s="703"/>
      <c r="F92" s="703"/>
      <c r="G92" s="703"/>
      <c r="H92" s="703"/>
    </row>
    <row r="93" spans="2:11" ht="15.75" x14ac:dyDescent="0.25">
      <c r="B93" s="702"/>
      <c r="C93" s="703"/>
      <c r="D93" s="703"/>
      <c r="E93" s="703"/>
      <c r="F93" s="703"/>
      <c r="G93" s="703"/>
      <c r="H93" s="703"/>
    </row>
    <row r="94" spans="2:11" ht="15.75" x14ac:dyDescent="0.25">
      <c r="B94" s="702"/>
      <c r="C94" s="703"/>
      <c r="D94" s="703"/>
      <c r="E94" s="703"/>
      <c r="F94" s="703"/>
      <c r="G94" s="703"/>
      <c r="H94" s="703"/>
    </row>
    <row r="95" spans="2:11" ht="15.75" x14ac:dyDescent="0.25">
      <c r="B95" s="702"/>
      <c r="C95" s="703"/>
      <c r="D95" s="703"/>
      <c r="E95" s="703"/>
      <c r="F95" s="703"/>
      <c r="G95" s="703"/>
      <c r="H95" s="703"/>
    </row>
    <row r="96" spans="2:11" ht="15.75" x14ac:dyDescent="0.25">
      <c r="B96" s="702"/>
      <c r="C96" s="703"/>
      <c r="D96" s="703"/>
      <c r="E96" s="703"/>
      <c r="F96" s="703"/>
      <c r="G96" s="703"/>
      <c r="H96" s="703"/>
    </row>
    <row r="97" spans="2:8" ht="15.75" x14ac:dyDescent="0.25">
      <c r="B97" s="702"/>
      <c r="C97" s="703"/>
      <c r="D97" s="703"/>
      <c r="E97" s="703"/>
      <c r="F97" s="703"/>
      <c r="G97" s="703"/>
      <c r="H97" s="703"/>
    </row>
    <row r="98" spans="2:8" ht="15.75" x14ac:dyDescent="0.25">
      <c r="B98" s="702"/>
      <c r="C98" s="703"/>
      <c r="D98" s="703"/>
      <c r="E98" s="703"/>
      <c r="F98" s="703"/>
      <c r="G98" s="703"/>
      <c r="H98" s="703"/>
    </row>
    <row r="99" spans="2:8" ht="15.75" x14ac:dyDescent="0.25">
      <c r="B99" s="702"/>
      <c r="C99" s="703"/>
      <c r="D99" s="703"/>
      <c r="E99" s="703"/>
      <c r="F99" s="703"/>
      <c r="G99" s="703"/>
      <c r="H99" s="703"/>
    </row>
    <row r="100" spans="2:8" ht="15.75" x14ac:dyDescent="0.25">
      <c r="B100" s="702"/>
      <c r="C100" s="703"/>
      <c r="D100" s="703"/>
      <c r="E100" s="703"/>
      <c r="F100" s="703"/>
      <c r="G100" s="703"/>
      <c r="H100" s="703"/>
    </row>
    <row r="101" spans="2:8" ht="15.75" x14ac:dyDescent="0.25">
      <c r="B101" s="702"/>
      <c r="C101" s="703"/>
      <c r="D101" s="703"/>
      <c r="E101" s="703"/>
      <c r="F101" s="703"/>
      <c r="G101" s="703"/>
      <c r="H101" s="703"/>
    </row>
    <row r="102" spans="2:8" ht="15.75" x14ac:dyDescent="0.25">
      <c r="B102" s="702"/>
      <c r="C102" s="703"/>
      <c r="D102" s="703"/>
      <c r="E102" s="703"/>
      <c r="F102" s="703"/>
      <c r="G102" s="703"/>
      <c r="H102" s="703"/>
    </row>
    <row r="103" spans="2:8" ht="15.75" x14ac:dyDescent="0.25">
      <c r="B103" s="702"/>
      <c r="C103" s="703"/>
      <c r="D103" s="703"/>
      <c r="E103" s="703"/>
      <c r="F103" s="703"/>
      <c r="G103" s="703"/>
      <c r="H103" s="703"/>
    </row>
    <row r="104" spans="2:8" ht="15.75" x14ac:dyDescent="0.25">
      <c r="B104" s="702"/>
      <c r="C104" s="703"/>
      <c r="D104" s="703"/>
      <c r="E104" s="703"/>
      <c r="F104" s="703"/>
      <c r="G104" s="703"/>
      <c r="H104" s="703"/>
    </row>
    <row r="105" spans="2:8" ht="15.75" x14ac:dyDescent="0.25">
      <c r="B105" s="702"/>
      <c r="C105" s="703"/>
      <c r="D105" s="703"/>
      <c r="E105" s="703"/>
      <c r="F105" s="703"/>
      <c r="G105" s="703"/>
      <c r="H105" s="703"/>
    </row>
    <row r="106" spans="2:8" ht="15.75" x14ac:dyDescent="0.25">
      <c r="B106" s="702"/>
      <c r="C106" s="703"/>
      <c r="D106" s="703"/>
      <c r="E106" s="703"/>
      <c r="F106" s="703"/>
      <c r="G106" s="703"/>
      <c r="H106" s="703"/>
    </row>
    <row r="107" spans="2:8" ht="15.75" x14ac:dyDescent="0.25">
      <c r="B107" s="702"/>
      <c r="C107" s="703"/>
      <c r="D107" s="703"/>
      <c r="E107" s="703"/>
      <c r="F107" s="703"/>
      <c r="G107" s="703"/>
      <c r="H107" s="703"/>
    </row>
    <row r="108" spans="2:8" ht="15.75" x14ac:dyDescent="0.25">
      <c r="B108" s="702"/>
      <c r="C108" s="703"/>
      <c r="D108" s="703"/>
      <c r="E108" s="703"/>
      <c r="F108" s="703"/>
      <c r="G108" s="703"/>
      <c r="H108" s="703"/>
    </row>
    <row r="109" spans="2:8" ht="15.75" x14ac:dyDescent="0.25">
      <c r="B109" s="702"/>
      <c r="C109" s="703"/>
      <c r="D109" s="703"/>
      <c r="E109" s="703"/>
      <c r="F109" s="703"/>
      <c r="G109" s="703"/>
      <c r="H109" s="703"/>
    </row>
    <row r="110" spans="2:8" ht="15.75" x14ac:dyDescent="0.25">
      <c r="B110" s="702"/>
      <c r="C110" s="703"/>
      <c r="D110" s="703"/>
      <c r="E110" s="703"/>
      <c r="F110" s="703"/>
      <c r="G110" s="703"/>
      <c r="H110" s="703"/>
    </row>
    <row r="111" spans="2:8" ht="15.75" x14ac:dyDescent="0.25">
      <c r="B111" s="702"/>
      <c r="C111" s="703"/>
      <c r="D111" s="703"/>
      <c r="E111" s="703"/>
      <c r="F111" s="703"/>
      <c r="G111" s="703"/>
      <c r="H111" s="703"/>
    </row>
    <row r="112" spans="2:8" ht="15.75" x14ac:dyDescent="0.25">
      <c r="B112" s="702"/>
      <c r="C112" s="703"/>
      <c r="D112" s="703"/>
      <c r="E112" s="703"/>
      <c r="F112" s="703"/>
      <c r="G112" s="703"/>
      <c r="H112" s="703"/>
    </row>
    <row r="113" spans="2:8" ht="15.75" x14ac:dyDescent="0.25">
      <c r="B113" s="702"/>
      <c r="C113" s="703"/>
      <c r="D113" s="703"/>
      <c r="E113" s="703"/>
      <c r="F113" s="703"/>
      <c r="G113" s="703"/>
      <c r="H113" s="703"/>
    </row>
    <row r="114" spans="2:8" ht="15.75" x14ac:dyDescent="0.25">
      <c r="B114" s="702"/>
      <c r="C114" s="703"/>
      <c r="D114" s="703"/>
      <c r="E114" s="703"/>
      <c r="F114" s="703"/>
      <c r="G114" s="703"/>
      <c r="H114" s="703"/>
    </row>
    <row r="115" spans="2:8" ht="15.75" x14ac:dyDescent="0.25">
      <c r="B115" s="702"/>
      <c r="C115" s="703"/>
      <c r="D115" s="703"/>
      <c r="E115" s="703"/>
      <c r="F115" s="703"/>
      <c r="G115" s="703"/>
      <c r="H115" s="703"/>
    </row>
    <row r="116" spans="2:8" ht="15.75" x14ac:dyDescent="0.25">
      <c r="B116" s="702"/>
      <c r="C116" s="703"/>
      <c r="D116" s="703"/>
      <c r="E116" s="703"/>
      <c r="F116" s="703"/>
      <c r="G116" s="703"/>
      <c r="H116" s="703"/>
    </row>
    <row r="117" spans="2:8" ht="15.75" x14ac:dyDescent="0.25">
      <c r="B117" s="702"/>
      <c r="C117" s="703"/>
      <c r="D117" s="703"/>
      <c r="E117" s="703"/>
      <c r="F117" s="703"/>
      <c r="G117" s="703"/>
      <c r="H117" s="703"/>
    </row>
    <row r="118" spans="2:8" ht="15.75" x14ac:dyDescent="0.25">
      <c r="B118" s="702"/>
      <c r="C118" s="703"/>
      <c r="D118" s="703"/>
      <c r="E118" s="703"/>
      <c r="F118" s="703"/>
      <c r="G118" s="703"/>
      <c r="H118" s="703"/>
    </row>
    <row r="119" spans="2:8" ht="15.75" x14ac:dyDescent="0.25">
      <c r="B119" s="702"/>
      <c r="C119" s="703"/>
      <c r="D119" s="703"/>
      <c r="E119" s="703"/>
      <c r="F119" s="703"/>
      <c r="G119" s="703"/>
      <c r="H119" s="703"/>
    </row>
    <row r="120" spans="2:8" ht="15.75" x14ac:dyDescent="0.25">
      <c r="B120" s="702"/>
      <c r="C120" s="703"/>
      <c r="D120" s="703"/>
      <c r="E120" s="703"/>
      <c r="F120" s="703"/>
      <c r="G120" s="703"/>
      <c r="H120" s="703"/>
    </row>
    <row r="121" spans="2:8" ht="15.75" x14ac:dyDescent="0.25">
      <c r="B121" s="702"/>
      <c r="C121" s="703"/>
      <c r="D121" s="703"/>
      <c r="E121" s="703"/>
      <c r="F121" s="703"/>
      <c r="G121" s="703"/>
      <c r="H121" s="703"/>
    </row>
    <row r="122" spans="2:8" ht="15.75" x14ac:dyDescent="0.25">
      <c r="B122" s="216"/>
    </row>
    <row r="123" spans="2:8" ht="15.75" x14ac:dyDescent="0.25">
      <c r="B123" s="216"/>
    </row>
    <row r="124" spans="2:8" ht="15.75" x14ac:dyDescent="0.25">
      <c r="B124" s="216"/>
    </row>
    <row r="125" spans="2:8" ht="15.75" x14ac:dyDescent="0.25">
      <c r="B125" s="216"/>
    </row>
    <row r="126" spans="2:8" ht="15.75" x14ac:dyDescent="0.25">
      <c r="B126" s="216"/>
    </row>
    <row r="127" spans="2:8" ht="15.75" x14ac:dyDescent="0.25">
      <c r="B127" s="216"/>
    </row>
    <row r="128" spans="2:8" ht="15.75" x14ac:dyDescent="0.25">
      <c r="B128" s="216"/>
    </row>
    <row r="129" spans="2:2" ht="15.75" x14ac:dyDescent="0.25">
      <c r="B129" s="216"/>
    </row>
    <row r="130" spans="2:2" ht="15.75" x14ac:dyDescent="0.25">
      <c r="B130" s="216"/>
    </row>
    <row r="131" spans="2:2" ht="15.75" x14ac:dyDescent="0.25">
      <c r="B131" s="216"/>
    </row>
    <row r="132" spans="2:2" ht="15.75" x14ac:dyDescent="0.25">
      <c r="B132" s="216"/>
    </row>
    <row r="133" spans="2:2" ht="15.75" x14ac:dyDescent="0.25">
      <c r="B133" s="216"/>
    </row>
    <row r="134" spans="2:2" ht="15.75" x14ac:dyDescent="0.25">
      <c r="B134" s="216"/>
    </row>
    <row r="135" spans="2:2" ht="15.75" x14ac:dyDescent="0.25">
      <c r="B135" s="216"/>
    </row>
    <row r="136" spans="2:2" ht="15.75" x14ac:dyDescent="0.25">
      <c r="B136" s="216"/>
    </row>
    <row r="137" spans="2:2" ht="15.75" x14ac:dyDescent="0.25">
      <c r="B137" s="216"/>
    </row>
    <row r="138" spans="2:2" ht="15.75" x14ac:dyDescent="0.25">
      <c r="B138" s="216"/>
    </row>
    <row r="139" spans="2:2" ht="15.75" x14ac:dyDescent="0.25">
      <c r="B139" s="216"/>
    </row>
    <row r="140" spans="2:2" ht="15.75" x14ac:dyDescent="0.25">
      <c r="B140" s="216"/>
    </row>
    <row r="141" spans="2:2" ht="15.75" x14ac:dyDescent="0.25">
      <c r="B141" s="216"/>
    </row>
    <row r="142" spans="2:2" ht="15.75" x14ac:dyDescent="0.25">
      <c r="B142" s="216"/>
    </row>
    <row r="143" spans="2:2" ht="15.75" x14ac:dyDescent="0.25">
      <c r="B143" s="216"/>
    </row>
    <row r="144" spans="2:2" ht="15.75" x14ac:dyDescent="0.25">
      <c r="B144" s="216"/>
    </row>
    <row r="145" spans="2:2" ht="15.75" x14ac:dyDescent="0.25">
      <c r="B145" s="216"/>
    </row>
    <row r="146" spans="2:2" ht="15.75" x14ac:dyDescent="0.25">
      <c r="B146" s="216"/>
    </row>
    <row r="147" spans="2:2" ht="15.75" x14ac:dyDescent="0.25">
      <c r="B147" s="216"/>
    </row>
    <row r="148" spans="2:2" ht="15.75" x14ac:dyDescent="0.25">
      <c r="B148" s="216"/>
    </row>
    <row r="149" spans="2:2" ht="15.75" x14ac:dyDescent="0.25">
      <c r="B149" s="216"/>
    </row>
    <row r="150" spans="2:2" ht="15.75" x14ac:dyDescent="0.25">
      <c r="B150" s="216"/>
    </row>
    <row r="151" spans="2:2" ht="15.75" x14ac:dyDescent="0.25">
      <c r="B151" s="216"/>
    </row>
    <row r="152" spans="2:2" ht="15.75" x14ac:dyDescent="0.25">
      <c r="B152" s="216"/>
    </row>
    <row r="153" spans="2:2" ht="15.75" x14ac:dyDescent="0.25">
      <c r="B153" s="216"/>
    </row>
    <row r="154" spans="2:2" ht="15.75" x14ac:dyDescent="0.25">
      <c r="B154" s="216"/>
    </row>
    <row r="155" spans="2:2" ht="15.75" x14ac:dyDescent="0.25">
      <c r="B155" s="216"/>
    </row>
    <row r="156" spans="2:2" ht="15.75" x14ac:dyDescent="0.25">
      <c r="B156" s="216"/>
    </row>
    <row r="157" spans="2:2" ht="15.75" x14ac:dyDescent="0.25">
      <c r="B157" s="216"/>
    </row>
    <row r="158" spans="2:2" ht="15.75" x14ac:dyDescent="0.25">
      <c r="B158" s="216"/>
    </row>
    <row r="159" spans="2:2" ht="15.75" x14ac:dyDescent="0.25">
      <c r="B159" s="216"/>
    </row>
    <row r="160" spans="2:2" ht="15.75" x14ac:dyDescent="0.25">
      <c r="B160" s="216"/>
    </row>
    <row r="161" spans="2:2" ht="15.75" x14ac:dyDescent="0.25">
      <c r="B161" s="216"/>
    </row>
    <row r="162" spans="2:2" ht="15.75" x14ac:dyDescent="0.25">
      <c r="B162" s="216"/>
    </row>
    <row r="163" spans="2:2" ht="15.75" x14ac:dyDescent="0.25">
      <c r="B163" s="216"/>
    </row>
    <row r="164" spans="2:2" ht="15.75" x14ac:dyDescent="0.25">
      <c r="B164" s="216"/>
    </row>
    <row r="165" spans="2:2" ht="15.75" x14ac:dyDescent="0.25">
      <c r="B165" s="216"/>
    </row>
    <row r="166" spans="2:2" ht="15.75" x14ac:dyDescent="0.25">
      <c r="B166" s="216"/>
    </row>
    <row r="167" spans="2:2" ht="15.75" x14ac:dyDescent="0.25">
      <c r="B167" s="216"/>
    </row>
    <row r="168" spans="2:2" ht="15.75" x14ac:dyDescent="0.25">
      <c r="B168" s="216"/>
    </row>
    <row r="169" spans="2:2" ht="15.75" x14ac:dyDescent="0.25">
      <c r="B169" s="216"/>
    </row>
    <row r="170" spans="2:2" ht="15.75" x14ac:dyDescent="0.25">
      <c r="B170" s="216"/>
    </row>
    <row r="171" spans="2:2" ht="15.75" x14ac:dyDescent="0.25">
      <c r="B171" s="216"/>
    </row>
    <row r="172" spans="2:2" ht="15.75" x14ac:dyDescent="0.25">
      <c r="B172" s="216"/>
    </row>
    <row r="173" spans="2:2" ht="15.75" x14ac:dyDescent="0.25">
      <c r="B173" s="216"/>
    </row>
    <row r="174" spans="2:2" ht="15.75" x14ac:dyDescent="0.25">
      <c r="B174" s="216"/>
    </row>
    <row r="175" spans="2:2" ht="15.75" x14ac:dyDescent="0.25">
      <c r="B175" s="216"/>
    </row>
    <row r="176" spans="2:2" ht="15.75" x14ac:dyDescent="0.25">
      <c r="B176" s="216"/>
    </row>
    <row r="177" spans="2:2" ht="15.75" x14ac:dyDescent="0.25">
      <c r="B177" s="216"/>
    </row>
    <row r="178" spans="2:2" ht="15.75" x14ac:dyDescent="0.25">
      <c r="B178" s="216"/>
    </row>
    <row r="179" spans="2:2" ht="15.75" x14ac:dyDescent="0.25">
      <c r="B179" s="216"/>
    </row>
    <row r="180" spans="2:2" ht="15.75" x14ac:dyDescent="0.25">
      <c r="B180" s="216"/>
    </row>
    <row r="181" spans="2:2" ht="15.75" x14ac:dyDescent="0.25">
      <c r="B181" s="216"/>
    </row>
    <row r="182" spans="2:2" ht="15.75" x14ac:dyDescent="0.25">
      <c r="B182" s="216"/>
    </row>
    <row r="183" spans="2:2" ht="15.75" x14ac:dyDescent="0.25">
      <c r="B183" s="216"/>
    </row>
    <row r="184" spans="2:2" ht="15.75" x14ac:dyDescent="0.25">
      <c r="B184" s="216"/>
    </row>
    <row r="185" spans="2:2" ht="15.75" x14ac:dyDescent="0.25">
      <c r="B185" s="216"/>
    </row>
    <row r="186" spans="2:2" ht="15.75" x14ac:dyDescent="0.25">
      <c r="B186" s="216"/>
    </row>
    <row r="187" spans="2:2" ht="15.75" x14ac:dyDescent="0.25">
      <c r="B187" s="216"/>
    </row>
    <row r="188" spans="2:2" ht="15.75" x14ac:dyDescent="0.25">
      <c r="B188" s="216"/>
    </row>
    <row r="189" spans="2:2" ht="15.75" x14ac:dyDescent="0.25">
      <c r="B189" s="216"/>
    </row>
    <row r="190" spans="2:2" ht="15.75" x14ac:dyDescent="0.25">
      <c r="B190" s="216"/>
    </row>
    <row r="191" spans="2:2" ht="15.75" x14ac:dyDescent="0.25">
      <c r="B191" s="216"/>
    </row>
    <row r="192" spans="2:2" ht="15.75" x14ac:dyDescent="0.25">
      <c r="B192" s="216"/>
    </row>
    <row r="193" spans="2:2" ht="15.75" x14ac:dyDescent="0.25">
      <c r="B193" s="216"/>
    </row>
    <row r="194" spans="2:2" ht="15.75" x14ac:dyDescent="0.25">
      <c r="B194" s="216"/>
    </row>
    <row r="195" spans="2:2" ht="15.75" x14ac:dyDescent="0.25">
      <c r="B195" s="216"/>
    </row>
    <row r="196" spans="2:2" ht="15.75" x14ac:dyDescent="0.25">
      <c r="B196" s="216"/>
    </row>
    <row r="197" spans="2:2" ht="15.75" x14ac:dyDescent="0.25">
      <c r="B197" s="216"/>
    </row>
    <row r="198" spans="2:2" ht="15.75" x14ac:dyDescent="0.25">
      <c r="B198" s="216"/>
    </row>
    <row r="199" spans="2:2" ht="15.75" x14ac:dyDescent="0.25">
      <c r="B199" s="216"/>
    </row>
    <row r="200" spans="2:2" ht="15.75" x14ac:dyDescent="0.25">
      <c r="B200" s="216"/>
    </row>
    <row r="201" spans="2:2" ht="15.75" x14ac:dyDescent="0.25">
      <c r="B201" s="216"/>
    </row>
    <row r="202" spans="2:2" ht="15.75" x14ac:dyDescent="0.25">
      <c r="B202" s="216"/>
    </row>
    <row r="203" spans="2:2" ht="15.75" x14ac:dyDescent="0.25">
      <c r="B203" s="216"/>
    </row>
    <row r="204" spans="2:2" ht="15.75" x14ac:dyDescent="0.25">
      <c r="B204" s="216"/>
    </row>
    <row r="205" spans="2:2" ht="15.75" x14ac:dyDescent="0.25">
      <c r="B205" s="216"/>
    </row>
    <row r="206" spans="2:2" ht="15.75" x14ac:dyDescent="0.25">
      <c r="B206" s="216"/>
    </row>
    <row r="207" spans="2:2" ht="15.75" x14ac:dyDescent="0.25">
      <c r="B207" s="216"/>
    </row>
    <row r="208" spans="2:2" ht="15.75" x14ac:dyDescent="0.25">
      <c r="B208" s="216"/>
    </row>
    <row r="209" spans="2:2" ht="15.75" x14ac:dyDescent="0.25">
      <c r="B209" s="216"/>
    </row>
    <row r="210" spans="2:2" ht="15.75" x14ac:dyDescent="0.25">
      <c r="B210" s="216"/>
    </row>
    <row r="211" spans="2:2" ht="15.75" x14ac:dyDescent="0.25">
      <c r="B211" s="216"/>
    </row>
    <row r="212" spans="2:2" ht="15.75" x14ac:dyDescent="0.25">
      <c r="B212" s="216"/>
    </row>
    <row r="213" spans="2:2" ht="15.75" x14ac:dyDescent="0.25">
      <c r="B213" s="216"/>
    </row>
    <row r="214" spans="2:2" ht="15.75" x14ac:dyDescent="0.25">
      <c r="B214" s="216"/>
    </row>
    <row r="215" spans="2:2" ht="15.75" x14ac:dyDescent="0.25">
      <c r="B215" s="216"/>
    </row>
    <row r="216" spans="2:2" ht="15.75" x14ac:dyDescent="0.25">
      <c r="B216" s="216"/>
    </row>
    <row r="217" spans="2:2" ht="15.75" x14ac:dyDescent="0.25">
      <c r="B217" s="216"/>
    </row>
    <row r="218" spans="2:2" ht="15.75" x14ac:dyDescent="0.25">
      <c r="B218" s="216"/>
    </row>
    <row r="219" spans="2:2" ht="15.75" x14ac:dyDescent="0.25">
      <c r="B219" s="216"/>
    </row>
    <row r="220" spans="2:2" ht="15.75" x14ac:dyDescent="0.25">
      <c r="B220" s="216"/>
    </row>
    <row r="221" spans="2:2" ht="15.75" x14ac:dyDescent="0.25">
      <c r="B221" s="216"/>
    </row>
    <row r="222" spans="2:2" ht="15.75" x14ac:dyDescent="0.25">
      <c r="B222" s="216"/>
    </row>
    <row r="223" spans="2:2" ht="15.75" x14ac:dyDescent="0.25">
      <c r="B223" s="216"/>
    </row>
    <row r="224" spans="2:2" ht="15.75" x14ac:dyDescent="0.25">
      <c r="B224" s="216"/>
    </row>
    <row r="225" spans="2:2" ht="15.75" x14ac:dyDescent="0.25">
      <c r="B225" s="216"/>
    </row>
    <row r="226" spans="2:2" ht="15.75" x14ac:dyDescent="0.25">
      <c r="B226" s="216"/>
    </row>
    <row r="227" spans="2:2" ht="15.75" x14ac:dyDescent="0.25">
      <c r="B227" s="216"/>
    </row>
    <row r="228" spans="2:2" ht="15.75" x14ac:dyDescent="0.25">
      <c r="B228" s="216"/>
    </row>
    <row r="229" spans="2:2" ht="15.75" x14ac:dyDescent="0.25">
      <c r="B229" s="216"/>
    </row>
    <row r="230" spans="2:2" ht="15.75" x14ac:dyDescent="0.25">
      <c r="B230" s="216"/>
    </row>
    <row r="231" spans="2:2" ht="15.75" x14ac:dyDescent="0.25">
      <c r="B231" s="216"/>
    </row>
    <row r="232" spans="2:2" ht="15.75" x14ac:dyDescent="0.25">
      <c r="B232" s="216"/>
    </row>
    <row r="233" spans="2:2" ht="15.75" x14ac:dyDescent="0.25">
      <c r="B233" s="216"/>
    </row>
    <row r="234" spans="2:2" ht="15.75" x14ac:dyDescent="0.25">
      <c r="B234" s="216"/>
    </row>
    <row r="235" spans="2:2" ht="15.75" x14ac:dyDescent="0.25">
      <c r="B235" s="216"/>
    </row>
    <row r="236" spans="2:2" ht="15.75" x14ac:dyDescent="0.25">
      <c r="B236" s="216"/>
    </row>
    <row r="237" spans="2:2" ht="15.75" x14ac:dyDescent="0.25">
      <c r="B237" s="216"/>
    </row>
    <row r="238" spans="2:2" ht="15.75" x14ac:dyDescent="0.25">
      <c r="B238" s="216"/>
    </row>
    <row r="239" spans="2:2" ht="15.75" x14ac:dyDescent="0.25">
      <c r="B239" s="216"/>
    </row>
    <row r="240" spans="2:2" ht="15.75" x14ac:dyDescent="0.25">
      <c r="B240" s="216"/>
    </row>
    <row r="241" spans="2:2" ht="15.75" x14ac:dyDescent="0.25">
      <c r="B241" s="216"/>
    </row>
    <row r="242" spans="2:2" ht="15.75" x14ac:dyDescent="0.25">
      <c r="B242" s="216"/>
    </row>
    <row r="243" spans="2:2" ht="15.75" x14ac:dyDescent="0.25">
      <c r="B243" s="216"/>
    </row>
    <row r="244" spans="2:2" ht="15.75" x14ac:dyDescent="0.25">
      <c r="B244" s="216"/>
    </row>
    <row r="245" spans="2:2" ht="15.75" x14ac:dyDescent="0.25">
      <c r="B245" s="216"/>
    </row>
    <row r="246" spans="2:2" ht="15.75" x14ac:dyDescent="0.25">
      <c r="B246" s="216"/>
    </row>
    <row r="247" spans="2:2" ht="15.75" x14ac:dyDescent="0.25">
      <c r="B247" s="216"/>
    </row>
    <row r="248" spans="2:2" ht="15.75" x14ac:dyDescent="0.25">
      <c r="B248" s="216"/>
    </row>
    <row r="249" spans="2:2" ht="15.75" x14ac:dyDescent="0.25">
      <c r="B249" s="216"/>
    </row>
    <row r="250" spans="2:2" ht="15.75" x14ac:dyDescent="0.25">
      <c r="B250" s="216"/>
    </row>
    <row r="251" spans="2:2" ht="15.75" x14ac:dyDescent="0.25">
      <c r="B251" s="216"/>
    </row>
    <row r="252" spans="2:2" ht="15.75" x14ac:dyDescent="0.25">
      <c r="B252" s="216"/>
    </row>
    <row r="253" spans="2:2" ht="15.75" x14ac:dyDescent="0.25">
      <c r="B253" s="216"/>
    </row>
    <row r="254" spans="2:2" ht="15.75" x14ac:dyDescent="0.25">
      <c r="B254" s="216"/>
    </row>
    <row r="255" spans="2:2" ht="15.75" x14ac:dyDescent="0.25">
      <c r="B255" s="216"/>
    </row>
    <row r="256" spans="2:2" ht="15.75" x14ac:dyDescent="0.25">
      <c r="B256" s="216"/>
    </row>
    <row r="257" spans="2:2" ht="15.75" x14ac:dyDescent="0.25">
      <c r="B257" s="216"/>
    </row>
    <row r="258" spans="2:2" ht="15.75" x14ac:dyDescent="0.25">
      <c r="B258" s="216"/>
    </row>
    <row r="259" spans="2:2" ht="15.75" x14ac:dyDescent="0.25">
      <c r="B259" s="216"/>
    </row>
    <row r="260" spans="2:2" ht="15.75" x14ac:dyDescent="0.25">
      <c r="B260" s="216"/>
    </row>
    <row r="261" spans="2:2" ht="15.75" x14ac:dyDescent="0.25">
      <c r="B261" s="216"/>
    </row>
    <row r="262" spans="2:2" ht="15.75" x14ac:dyDescent="0.25">
      <c r="B262" s="216"/>
    </row>
    <row r="263" spans="2:2" ht="15.75" x14ac:dyDescent="0.25">
      <c r="B263" s="216"/>
    </row>
    <row r="264" spans="2:2" ht="15.75" x14ac:dyDescent="0.25">
      <c r="B264" s="216"/>
    </row>
    <row r="265" spans="2:2" ht="15.75" x14ac:dyDescent="0.25">
      <c r="B265" s="216"/>
    </row>
    <row r="266" spans="2:2" ht="15.75" x14ac:dyDescent="0.25">
      <c r="B266" s="216"/>
    </row>
    <row r="267" spans="2:2" ht="15.75" x14ac:dyDescent="0.25">
      <c r="B267" s="216"/>
    </row>
    <row r="268" spans="2:2" ht="15.75" x14ac:dyDescent="0.25">
      <c r="B268" s="216"/>
    </row>
    <row r="269" spans="2:2" ht="15.75" x14ac:dyDescent="0.25">
      <c r="B269" s="216"/>
    </row>
    <row r="270" spans="2:2" ht="15.75" x14ac:dyDescent="0.25">
      <c r="B270" s="216"/>
    </row>
    <row r="271" spans="2:2" ht="15.75" x14ac:dyDescent="0.25">
      <c r="B271" s="216"/>
    </row>
    <row r="272" spans="2:2" ht="15.75" x14ac:dyDescent="0.25">
      <c r="B272" s="216"/>
    </row>
    <row r="273" spans="2:2" ht="15.75" x14ac:dyDescent="0.25">
      <c r="B273" s="216"/>
    </row>
    <row r="274" spans="2:2" ht="15.75" x14ac:dyDescent="0.25">
      <c r="B274" s="216"/>
    </row>
    <row r="275" spans="2:2" ht="15.75" x14ac:dyDescent="0.25">
      <c r="B275" s="216"/>
    </row>
    <row r="276" spans="2:2" ht="15.75" x14ac:dyDescent="0.25">
      <c r="B276" s="216"/>
    </row>
    <row r="277" spans="2:2" ht="15.75" x14ac:dyDescent="0.25">
      <c r="B277" s="216"/>
    </row>
    <row r="278" spans="2:2" ht="15.75" x14ac:dyDescent="0.25">
      <c r="B278" s="216"/>
    </row>
    <row r="279" spans="2:2" ht="15.75" x14ac:dyDescent="0.25">
      <c r="B279" s="216"/>
    </row>
    <row r="280" spans="2:2" ht="15.75" x14ac:dyDescent="0.25">
      <c r="B280" s="216"/>
    </row>
    <row r="281" spans="2:2" ht="15.75" x14ac:dyDescent="0.25">
      <c r="B281" s="216"/>
    </row>
    <row r="282" spans="2:2" ht="15.75" x14ac:dyDescent="0.25">
      <c r="B282" s="216"/>
    </row>
    <row r="283" spans="2:2" ht="15.75" x14ac:dyDescent="0.25">
      <c r="B283" s="216"/>
    </row>
    <row r="284" spans="2:2" ht="15.75" x14ac:dyDescent="0.25">
      <c r="B284" s="216"/>
    </row>
    <row r="285" spans="2:2" ht="15.75" x14ac:dyDescent="0.25">
      <c r="B285" s="216"/>
    </row>
    <row r="286" spans="2:2" ht="15.75" x14ac:dyDescent="0.25">
      <c r="B286" s="216"/>
    </row>
    <row r="287" spans="2:2" ht="15.75" x14ac:dyDescent="0.25">
      <c r="B287" s="216"/>
    </row>
    <row r="288" spans="2:2" ht="15.75" x14ac:dyDescent="0.25">
      <c r="B288" s="216"/>
    </row>
    <row r="289" spans="2:2" ht="15.75" x14ac:dyDescent="0.25">
      <c r="B289" s="216"/>
    </row>
    <row r="290" spans="2:2" ht="15.75" x14ac:dyDescent="0.25">
      <c r="B290" s="216"/>
    </row>
    <row r="291" spans="2:2" ht="15.75" x14ac:dyDescent="0.25">
      <c r="B291" s="216"/>
    </row>
    <row r="292" spans="2:2" ht="15.75" x14ac:dyDescent="0.25">
      <c r="B292" s="216"/>
    </row>
    <row r="293" spans="2:2" ht="15.75" x14ac:dyDescent="0.25">
      <c r="B293" s="216"/>
    </row>
    <row r="294" spans="2:2" ht="15.75" x14ac:dyDescent="0.25">
      <c r="B294" s="216"/>
    </row>
    <row r="295" spans="2:2" ht="15.75" x14ac:dyDescent="0.25">
      <c r="B295" s="216"/>
    </row>
    <row r="296" spans="2:2" ht="15.75" x14ac:dyDescent="0.25">
      <c r="B296" s="216"/>
    </row>
    <row r="297" spans="2:2" ht="15.75" x14ac:dyDescent="0.25">
      <c r="B297" s="216"/>
    </row>
    <row r="298" spans="2:2" ht="15.75" x14ac:dyDescent="0.25">
      <c r="B298" s="216"/>
    </row>
    <row r="299" spans="2:2" ht="15.75" x14ac:dyDescent="0.25">
      <c r="B299" s="216"/>
    </row>
    <row r="300" spans="2:2" ht="15.75" x14ac:dyDescent="0.25">
      <c r="B300" s="216"/>
    </row>
    <row r="301" spans="2:2" ht="15.75" x14ac:dyDescent="0.25">
      <c r="B301" s="216"/>
    </row>
    <row r="302" spans="2:2" ht="15.75" x14ac:dyDescent="0.25">
      <c r="B302" s="216"/>
    </row>
    <row r="303" spans="2:2" ht="15.75" x14ac:dyDescent="0.25">
      <c r="B303" s="216"/>
    </row>
    <row r="304" spans="2:2" ht="15.75" x14ac:dyDescent="0.25">
      <c r="B304" s="216"/>
    </row>
    <row r="305" spans="2:2" ht="15.75" x14ac:dyDescent="0.25">
      <c r="B305" s="216"/>
    </row>
    <row r="306" spans="2:2" ht="15.75" x14ac:dyDescent="0.25">
      <c r="B306" s="216"/>
    </row>
    <row r="307" spans="2:2" ht="15.75" x14ac:dyDescent="0.25">
      <c r="B307" s="216"/>
    </row>
    <row r="308" spans="2:2" ht="15.75" x14ac:dyDescent="0.25">
      <c r="B308" s="216"/>
    </row>
    <row r="309" spans="2:2" ht="15.75" x14ac:dyDescent="0.25">
      <c r="B309" s="216"/>
    </row>
    <row r="310" spans="2:2" ht="15.75" x14ac:dyDescent="0.25">
      <c r="B310" s="210"/>
    </row>
    <row r="311" spans="2:2" ht="15.75" x14ac:dyDescent="0.25">
      <c r="B311" s="210"/>
    </row>
    <row r="312" spans="2:2" ht="15.75" x14ac:dyDescent="0.25">
      <c r="B312" s="210"/>
    </row>
    <row r="313" spans="2:2" ht="15.75" x14ac:dyDescent="0.25">
      <c r="B313" s="210"/>
    </row>
    <row r="314" spans="2:2" ht="15.75" x14ac:dyDescent="0.25">
      <c r="B314" s="210"/>
    </row>
    <row r="315" spans="2:2" ht="15.75" x14ac:dyDescent="0.25">
      <c r="B315" s="210"/>
    </row>
    <row r="316" spans="2:2" ht="15.75" x14ac:dyDescent="0.25">
      <c r="B316" s="210"/>
    </row>
    <row r="317" spans="2:2" ht="15.75" x14ac:dyDescent="0.25">
      <c r="B317" s="210"/>
    </row>
  </sheetData>
  <sheetProtection algorithmName="SHA-512" hashValue="QBoGE8zIQbA3/jxKe8B3NGtqtV7wqSfUDJAVEtcp6TBUJL9aluAtjaBctenL9e8LvuUE1F1h3673atgWB84UGQ==" saltValue="Vp3ZwJbZd8sCFX/rIKyq9g==" spinCount="100000" sheet="1" objects="1" scenarios="1"/>
  <mergeCells count="59">
    <mergeCell ref="B7:J7"/>
    <mergeCell ref="B9:J9"/>
    <mergeCell ref="B6:K6"/>
    <mergeCell ref="B62:H62"/>
    <mergeCell ref="B64:H64"/>
    <mergeCell ref="B65:H65"/>
    <mergeCell ref="B67:H67"/>
    <mergeCell ref="B69:H69"/>
    <mergeCell ref="B70:H70"/>
    <mergeCell ref="B72:H72"/>
    <mergeCell ref="B74:H74"/>
    <mergeCell ref="B75:H75"/>
    <mergeCell ref="B76:H76"/>
    <mergeCell ref="B77:H77"/>
    <mergeCell ref="I86:K86"/>
    <mergeCell ref="B78:H78"/>
    <mergeCell ref="B79:H79"/>
    <mergeCell ref="B80:H80"/>
    <mergeCell ref="B81:H81"/>
    <mergeCell ref="B83:H83"/>
    <mergeCell ref="B87:H87"/>
    <mergeCell ref="B88:H88"/>
    <mergeCell ref="B89:H89"/>
    <mergeCell ref="B85:H85"/>
    <mergeCell ref="B86:H86"/>
    <mergeCell ref="B93:H93"/>
    <mergeCell ref="B94:H94"/>
    <mergeCell ref="B95:H95"/>
    <mergeCell ref="B90:H90"/>
    <mergeCell ref="B91:H91"/>
    <mergeCell ref="B92:H92"/>
    <mergeCell ref="B99:H99"/>
    <mergeCell ref="B100:H100"/>
    <mergeCell ref="B101:H101"/>
    <mergeCell ref="B96:H96"/>
    <mergeCell ref="B97:H97"/>
    <mergeCell ref="B98:H98"/>
    <mergeCell ref="B105:H105"/>
    <mergeCell ref="B106:H106"/>
    <mergeCell ref="B107:H107"/>
    <mergeCell ref="B102:H102"/>
    <mergeCell ref="B103:H103"/>
    <mergeCell ref="B104:H104"/>
    <mergeCell ref="B120:H120"/>
    <mergeCell ref="B121:H121"/>
    <mergeCell ref="B1:H1"/>
    <mergeCell ref="B2:H4"/>
    <mergeCell ref="B117:H117"/>
    <mergeCell ref="B118:H118"/>
    <mergeCell ref="B119:H119"/>
    <mergeCell ref="B114:H114"/>
    <mergeCell ref="B115:H115"/>
    <mergeCell ref="B116:H116"/>
    <mergeCell ref="B111:H111"/>
    <mergeCell ref="B112:H112"/>
    <mergeCell ref="B113:H113"/>
    <mergeCell ref="B108:H108"/>
    <mergeCell ref="B109:H109"/>
    <mergeCell ref="B110:H1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7CA1-16FD-472D-BBE3-CFCA9E653BEC}">
  <dimension ref="A1:CB27"/>
  <sheetViews>
    <sheetView workbookViewId="0">
      <selection activeCell="J19" sqref="J19"/>
    </sheetView>
  </sheetViews>
  <sheetFormatPr defaultRowHeight="15" x14ac:dyDescent="0.25"/>
  <cols>
    <col min="1" max="6" width="4.5703125" style="50" customWidth="1"/>
    <col min="7" max="7" width="11" style="50" customWidth="1"/>
    <col min="8" max="12" width="4.5703125" style="50" customWidth="1"/>
    <col min="13" max="15" width="1.85546875" style="50" customWidth="1"/>
    <col min="16" max="91" width="4.5703125" style="50" customWidth="1"/>
    <col min="92" max="16384" width="9.140625" style="50"/>
  </cols>
  <sheetData>
    <row r="1" spans="1:80" x14ac:dyDescent="0.25">
      <c r="A1" s="729" t="s">
        <v>243</v>
      </c>
      <c r="B1" s="729"/>
      <c r="C1" s="729"/>
      <c r="D1" s="729"/>
      <c r="E1" s="729"/>
      <c r="F1" s="729"/>
      <c r="G1" s="729"/>
      <c r="H1" s="729"/>
      <c r="I1" s="729"/>
      <c r="J1" s="729"/>
      <c r="K1" s="729"/>
      <c r="L1" s="729"/>
      <c r="M1" s="729"/>
      <c r="N1" s="712"/>
      <c r="O1" s="712"/>
      <c r="P1" s="712"/>
      <c r="Q1" s="712"/>
      <c r="R1" s="712"/>
      <c r="S1" s="712"/>
      <c r="T1" s="712"/>
      <c r="U1" s="712"/>
      <c r="V1" s="712"/>
      <c r="BL1" s="729" t="s">
        <v>44</v>
      </c>
      <c r="BM1" s="729"/>
      <c r="BN1" s="729"/>
      <c r="BO1" s="729"/>
      <c r="BP1" s="729"/>
      <c r="BQ1" s="729"/>
      <c r="BR1" s="729"/>
      <c r="BS1" s="729"/>
      <c r="BT1" s="729"/>
      <c r="BU1" s="729"/>
      <c r="BV1" s="729"/>
      <c r="BW1" s="729"/>
      <c r="BX1" s="729"/>
      <c r="BY1" s="729"/>
      <c r="BZ1" s="729"/>
      <c r="CA1" s="729"/>
      <c r="CB1" s="729"/>
    </row>
    <row r="3" spans="1:80" x14ac:dyDescent="0.25">
      <c r="A3" s="726" t="s">
        <v>242</v>
      </c>
      <c r="B3" s="727"/>
      <c r="C3" s="727"/>
      <c r="D3" s="727"/>
      <c r="E3" s="727"/>
      <c r="F3" s="727"/>
      <c r="G3" s="728"/>
      <c r="J3" s="732">
        <f>'2023 Tax Estimator'!B11</f>
        <v>0</v>
      </c>
      <c r="K3" s="733"/>
      <c r="L3" s="733"/>
      <c r="M3" s="733"/>
      <c r="N3" s="733"/>
      <c r="O3" s="734"/>
      <c r="Q3" s="730" t="e">
        <f ca="1">'2023 Tax Estimator'!F35</f>
        <v>#N/A</v>
      </c>
      <c r="R3" s="731"/>
      <c r="S3" s="737" t="s">
        <v>241</v>
      </c>
      <c r="T3" s="718"/>
      <c r="U3" s="718"/>
      <c r="V3" s="719"/>
    </row>
    <row r="5" spans="1:80" x14ac:dyDescent="0.25">
      <c r="A5" s="726" t="s">
        <v>240</v>
      </c>
      <c r="B5" s="727"/>
      <c r="C5" s="727"/>
      <c r="D5" s="727"/>
      <c r="E5" s="727"/>
      <c r="F5" s="727"/>
      <c r="G5" s="728"/>
      <c r="J5" s="714">
        <v>0</v>
      </c>
      <c r="K5" s="715"/>
      <c r="L5" s="715"/>
      <c r="M5" s="715"/>
      <c r="N5" s="715"/>
      <c r="O5" s="716"/>
      <c r="Q5" s="723" t="e">
        <f ca="1">J5*Q3</f>
        <v>#N/A</v>
      </c>
      <c r="R5" s="724"/>
      <c r="S5" s="724"/>
      <c r="T5" s="724"/>
      <c r="U5" s="724"/>
      <c r="V5" s="725"/>
    </row>
    <row r="6" spans="1:80" x14ac:dyDescent="0.25">
      <c r="A6" s="173" t="s">
        <v>239</v>
      </c>
      <c r="J6" s="735" t="s">
        <v>279</v>
      </c>
      <c r="K6" s="736"/>
      <c r="L6" s="736"/>
      <c r="M6" s="736"/>
      <c r="N6" s="736"/>
      <c r="O6" s="736"/>
      <c r="Q6" s="169"/>
      <c r="R6" s="169"/>
      <c r="S6" s="169"/>
      <c r="T6" s="169"/>
      <c r="U6" s="169"/>
      <c r="V6" s="169"/>
    </row>
    <row r="7" spans="1:80" ht="6" customHeight="1" x14ac:dyDescent="0.25">
      <c r="Q7" s="169"/>
      <c r="R7" s="169"/>
      <c r="S7" s="169"/>
      <c r="T7" s="169"/>
      <c r="U7" s="169"/>
      <c r="V7" s="169"/>
    </row>
    <row r="8" spans="1:80" x14ac:dyDescent="0.25">
      <c r="A8" s="726" t="s">
        <v>238</v>
      </c>
      <c r="B8" s="727"/>
      <c r="C8" s="727"/>
      <c r="D8" s="727"/>
      <c r="E8" s="727"/>
      <c r="F8" s="727"/>
      <c r="G8" s="728"/>
      <c r="J8" s="714">
        <v>7500</v>
      </c>
      <c r="K8" s="715"/>
      <c r="L8" s="715"/>
      <c r="M8" s="715"/>
      <c r="N8" s="715"/>
      <c r="O8" s="716"/>
      <c r="Q8" s="723" t="e">
        <f ca="1">J8*Q3</f>
        <v>#N/A</v>
      </c>
      <c r="R8" s="724"/>
      <c r="S8" s="724"/>
      <c r="T8" s="724"/>
      <c r="U8" s="724"/>
      <c r="V8" s="725"/>
    </row>
    <row r="9" spans="1:80" x14ac:dyDescent="0.25">
      <c r="A9" s="172"/>
      <c r="B9" s="172"/>
      <c r="C9" s="172"/>
      <c r="D9" s="172"/>
      <c r="E9" s="172"/>
      <c r="F9" s="172"/>
      <c r="G9" s="172"/>
      <c r="J9" s="171"/>
      <c r="K9" s="171"/>
      <c r="L9" s="171"/>
      <c r="M9" s="171"/>
      <c r="N9" s="171"/>
      <c r="O9" s="171"/>
      <c r="Q9" s="170"/>
      <c r="R9" s="170"/>
      <c r="S9" s="170"/>
      <c r="T9" s="170"/>
      <c r="U9" s="170"/>
      <c r="V9" s="170"/>
    </row>
    <row r="10" spans="1:80" x14ac:dyDescent="0.25">
      <c r="A10" s="726" t="s">
        <v>237</v>
      </c>
      <c r="B10" s="727"/>
      <c r="C10" s="727"/>
      <c r="D10" s="727"/>
      <c r="E10" s="727"/>
      <c r="F10" s="727"/>
      <c r="G10" s="728"/>
      <c r="J10" s="714">
        <v>7000</v>
      </c>
      <c r="K10" s="715"/>
      <c r="L10" s="715"/>
      <c r="M10" s="715"/>
      <c r="N10" s="715"/>
      <c r="O10" s="716"/>
      <c r="Q10" s="723" t="e">
        <f ca="1">J10*Q3</f>
        <v>#N/A</v>
      </c>
      <c r="R10" s="724"/>
      <c r="S10" s="724"/>
      <c r="T10" s="724"/>
      <c r="U10" s="724"/>
      <c r="V10" s="725"/>
    </row>
    <row r="11" spans="1:80" x14ac:dyDescent="0.25">
      <c r="A11" s="172"/>
      <c r="B11" s="172"/>
      <c r="C11" s="172"/>
      <c r="D11" s="172"/>
      <c r="E11" s="172"/>
      <c r="F11" s="172"/>
      <c r="G11" s="172"/>
      <c r="J11" s="171"/>
      <c r="K11" s="171"/>
      <c r="L11" s="171"/>
      <c r="M11" s="171"/>
      <c r="N11" s="171"/>
      <c r="O11" s="171"/>
      <c r="Q11" s="170"/>
      <c r="R11" s="170"/>
      <c r="S11" s="170"/>
      <c r="T11" s="170"/>
      <c r="U11" s="170"/>
      <c r="V11" s="170"/>
    </row>
    <row r="12" spans="1:80" x14ac:dyDescent="0.25">
      <c r="A12" s="726" t="s">
        <v>236</v>
      </c>
      <c r="B12" s="727"/>
      <c r="C12" s="727"/>
      <c r="D12" s="727"/>
      <c r="E12" s="727"/>
      <c r="F12" s="727"/>
      <c r="G12" s="728"/>
      <c r="J12" s="714">
        <v>8000</v>
      </c>
      <c r="K12" s="715"/>
      <c r="L12" s="715"/>
      <c r="M12" s="715"/>
      <c r="N12" s="715"/>
      <c r="O12" s="716"/>
      <c r="Q12" s="723" t="e">
        <f ca="1">J12*Q3</f>
        <v>#N/A</v>
      </c>
      <c r="R12" s="724"/>
      <c r="S12" s="724"/>
      <c r="T12" s="724"/>
      <c r="U12" s="724"/>
      <c r="V12" s="725"/>
    </row>
    <row r="13" spans="1:80" x14ac:dyDescent="0.25">
      <c r="Q13" s="169"/>
      <c r="R13" s="169"/>
      <c r="S13" s="169"/>
      <c r="T13" s="169"/>
      <c r="U13" s="169"/>
      <c r="V13" s="169"/>
    </row>
    <row r="14" spans="1:80" x14ac:dyDescent="0.25">
      <c r="A14" s="726" t="s">
        <v>235</v>
      </c>
      <c r="B14" s="727"/>
      <c r="C14" s="727"/>
      <c r="D14" s="727"/>
      <c r="E14" s="727"/>
      <c r="F14" s="727"/>
      <c r="G14" s="728"/>
      <c r="J14" s="714">
        <v>7300</v>
      </c>
      <c r="K14" s="715"/>
      <c r="L14" s="715"/>
      <c r="M14" s="715"/>
      <c r="N14" s="715"/>
      <c r="O14" s="716"/>
      <c r="Q14" s="723" t="e">
        <f ca="1">J14*Q3</f>
        <v>#N/A</v>
      </c>
      <c r="R14" s="724"/>
      <c r="S14" s="724"/>
      <c r="T14" s="724"/>
      <c r="U14" s="724"/>
      <c r="V14" s="725"/>
    </row>
    <row r="15" spans="1:80" x14ac:dyDescent="0.25">
      <c r="Q15" s="169"/>
      <c r="R15" s="169"/>
      <c r="S15" s="169"/>
      <c r="T15" s="169"/>
      <c r="U15" s="169"/>
      <c r="V15" s="169"/>
    </row>
    <row r="16" spans="1:80" x14ac:dyDescent="0.25">
      <c r="A16" s="726" t="s">
        <v>234</v>
      </c>
      <c r="B16" s="727"/>
      <c r="C16" s="727"/>
      <c r="D16" s="727"/>
      <c r="E16" s="727"/>
      <c r="F16" s="727"/>
      <c r="G16" s="728"/>
      <c r="J16" s="714">
        <v>7000</v>
      </c>
      <c r="K16" s="715"/>
      <c r="L16" s="715"/>
      <c r="M16" s="715"/>
      <c r="N16" s="715"/>
      <c r="O16" s="716"/>
      <c r="Q16" s="723" t="e">
        <f ca="1">J16*Q3</f>
        <v>#N/A</v>
      </c>
      <c r="R16" s="724"/>
      <c r="S16" s="724"/>
      <c r="T16" s="724"/>
      <c r="U16" s="724"/>
      <c r="V16" s="725"/>
    </row>
    <row r="17" spans="1:22" x14ac:dyDescent="0.25">
      <c r="J17" s="50" t="s">
        <v>233</v>
      </c>
      <c r="Q17" s="169"/>
      <c r="R17" s="169"/>
      <c r="S17" s="169"/>
      <c r="T17" s="169"/>
      <c r="U17" s="169"/>
      <c r="V17" s="169"/>
    </row>
    <row r="18" spans="1:22" x14ac:dyDescent="0.25">
      <c r="A18" s="726" t="s">
        <v>232</v>
      </c>
      <c r="B18" s="727"/>
      <c r="C18" s="727"/>
      <c r="D18" s="727"/>
      <c r="E18" s="727"/>
      <c r="F18" s="727"/>
      <c r="G18" s="728"/>
      <c r="J18" s="714">
        <v>3050</v>
      </c>
      <c r="K18" s="715"/>
      <c r="L18" s="715"/>
      <c r="M18" s="715"/>
      <c r="N18" s="715"/>
      <c r="O18" s="716"/>
      <c r="Q18" s="723" t="e">
        <f ca="1">J18*Q3</f>
        <v>#N/A</v>
      </c>
      <c r="R18" s="724"/>
      <c r="S18" s="724"/>
      <c r="T18" s="724"/>
      <c r="U18" s="724"/>
      <c r="V18" s="725"/>
    </row>
    <row r="19" spans="1:22" x14ac:dyDescent="0.25">
      <c r="Q19" s="169"/>
      <c r="R19" s="169"/>
      <c r="S19" s="169"/>
      <c r="T19" s="169"/>
      <c r="U19" s="169"/>
      <c r="V19" s="169"/>
    </row>
    <row r="20" spans="1:22" x14ac:dyDescent="0.25">
      <c r="A20" s="726" t="s">
        <v>231</v>
      </c>
      <c r="B20" s="727"/>
      <c r="C20" s="727"/>
      <c r="D20" s="727"/>
      <c r="E20" s="727"/>
      <c r="F20" s="727"/>
      <c r="G20" s="728"/>
      <c r="J20" s="714">
        <v>0</v>
      </c>
      <c r="K20" s="715"/>
      <c r="L20" s="715"/>
      <c r="M20" s="715"/>
      <c r="N20" s="715"/>
      <c r="O20" s="716"/>
      <c r="Q20" s="723" t="e">
        <f ca="1">J20*Q3</f>
        <v>#N/A</v>
      </c>
      <c r="R20" s="724"/>
      <c r="S20" s="724"/>
      <c r="T20" s="724"/>
      <c r="U20" s="724"/>
      <c r="V20" s="725"/>
    </row>
    <row r="21" spans="1:22" ht="15" customHeight="1" x14ac:dyDescent="0.25">
      <c r="J21" s="50" t="s">
        <v>230</v>
      </c>
      <c r="Q21" s="169"/>
      <c r="R21" s="169"/>
      <c r="S21" s="169"/>
      <c r="T21" s="169"/>
      <c r="U21" s="169"/>
      <c r="V21" s="169"/>
    </row>
    <row r="22" spans="1:22" x14ac:dyDescent="0.25">
      <c r="A22" s="726" t="s">
        <v>229</v>
      </c>
      <c r="B22" s="727"/>
      <c r="C22" s="727"/>
      <c r="D22" s="727"/>
      <c r="E22" s="727"/>
      <c r="F22" s="727"/>
      <c r="G22" s="728"/>
      <c r="J22" s="714">
        <f>315*12</f>
        <v>3780</v>
      </c>
      <c r="K22" s="715"/>
      <c r="L22" s="715"/>
      <c r="M22" s="715"/>
      <c r="N22" s="715"/>
      <c r="O22" s="716"/>
      <c r="Q22" s="723" t="e">
        <f ca="1">J22*Q3</f>
        <v>#N/A</v>
      </c>
      <c r="R22" s="724"/>
      <c r="S22" s="724"/>
      <c r="T22" s="724"/>
      <c r="U22" s="724"/>
      <c r="V22" s="725"/>
    </row>
    <row r="23" spans="1:22" x14ac:dyDescent="0.25">
      <c r="J23" s="50" t="s">
        <v>228</v>
      </c>
      <c r="Q23" s="169"/>
      <c r="R23" s="169"/>
      <c r="S23" s="169"/>
      <c r="T23" s="169"/>
      <c r="U23" s="169"/>
      <c r="V23" s="169"/>
    </row>
    <row r="24" spans="1:22" x14ac:dyDescent="0.25">
      <c r="A24" s="726" t="s">
        <v>227</v>
      </c>
      <c r="B24" s="727"/>
      <c r="C24" s="727"/>
      <c r="D24" s="727"/>
      <c r="E24" s="727"/>
      <c r="F24" s="727"/>
      <c r="G24" s="728"/>
      <c r="J24" s="714">
        <v>0</v>
      </c>
      <c r="K24" s="715"/>
      <c r="L24" s="715"/>
      <c r="M24" s="715"/>
      <c r="N24" s="715"/>
      <c r="O24" s="716"/>
      <c r="Q24" s="723" t="e">
        <f ca="1">J24*Q3</f>
        <v>#N/A</v>
      </c>
      <c r="R24" s="724"/>
      <c r="S24" s="724"/>
      <c r="T24" s="724"/>
      <c r="U24" s="724"/>
      <c r="V24" s="725"/>
    </row>
    <row r="25" spans="1:22" x14ac:dyDescent="0.25">
      <c r="Q25" s="169"/>
      <c r="R25" s="169"/>
      <c r="S25" s="169"/>
      <c r="T25" s="169"/>
      <c r="U25" s="169"/>
      <c r="V25" s="169"/>
    </row>
    <row r="26" spans="1:22" x14ac:dyDescent="0.25">
      <c r="Q26" s="169"/>
      <c r="R26" s="169"/>
      <c r="S26" s="169"/>
      <c r="T26" s="169"/>
      <c r="U26" s="169"/>
      <c r="V26" s="169"/>
    </row>
    <row r="27" spans="1:22" x14ac:dyDescent="0.25">
      <c r="A27" s="717" t="s">
        <v>226</v>
      </c>
      <c r="B27" s="718"/>
      <c r="C27" s="718"/>
      <c r="D27" s="718"/>
      <c r="E27" s="718"/>
      <c r="F27" s="718"/>
      <c r="G27" s="718"/>
      <c r="H27" s="718"/>
      <c r="I27" s="718"/>
      <c r="J27" s="718"/>
      <c r="K27" s="718"/>
      <c r="L27" s="718"/>
      <c r="M27" s="718"/>
      <c r="N27" s="718"/>
      <c r="O27" s="718"/>
      <c r="P27" s="719"/>
      <c r="Q27" s="720" t="e">
        <f ca="1">SUM(Q5:V26)</f>
        <v>#N/A</v>
      </c>
      <c r="R27" s="721"/>
      <c r="S27" s="721"/>
      <c r="T27" s="721"/>
      <c r="U27" s="721"/>
      <c r="V27" s="722"/>
    </row>
  </sheetData>
  <sheetProtection algorithmName="SHA-512" hashValue="ylUbVoIvvC0AMTNXnQs99wKZcHu8rVxgOAGRow8480Ituvdqk6lp78MPh647UB8RX1w3C+voBYSgLG/wNsHq8w==" saltValue="Vd4gsDQMvzw7wgFC1GvK9w==" spinCount="100000" sheet="1" objects="1" scenarios="1"/>
  <mergeCells count="39">
    <mergeCell ref="BL1:CB1"/>
    <mergeCell ref="A3:G3"/>
    <mergeCell ref="A5:G5"/>
    <mergeCell ref="A8:G8"/>
    <mergeCell ref="S3:V3"/>
    <mergeCell ref="Q5:V5"/>
    <mergeCell ref="Q8:V8"/>
    <mergeCell ref="J10:O10"/>
    <mergeCell ref="A12:G12"/>
    <mergeCell ref="A1:V1"/>
    <mergeCell ref="Q3:R3"/>
    <mergeCell ref="J3:O3"/>
    <mergeCell ref="J5:O5"/>
    <mergeCell ref="J8:O8"/>
    <mergeCell ref="J6:O6"/>
    <mergeCell ref="Q10:V10"/>
    <mergeCell ref="Q12:V12"/>
    <mergeCell ref="J12:O12"/>
    <mergeCell ref="A20:G20"/>
    <mergeCell ref="A22:G22"/>
    <mergeCell ref="A24:G24"/>
    <mergeCell ref="A10:G10"/>
    <mergeCell ref="A14:G14"/>
    <mergeCell ref="J14:O14"/>
    <mergeCell ref="A27:P27"/>
    <mergeCell ref="Q27:V27"/>
    <mergeCell ref="Q14:V14"/>
    <mergeCell ref="Q16:V16"/>
    <mergeCell ref="Q18:V18"/>
    <mergeCell ref="Q20:V20"/>
    <mergeCell ref="Q22:V22"/>
    <mergeCell ref="Q24:V24"/>
    <mergeCell ref="J18:O18"/>
    <mergeCell ref="J20:O20"/>
    <mergeCell ref="J16:O16"/>
    <mergeCell ref="J22:O22"/>
    <mergeCell ref="J24:O24"/>
    <mergeCell ref="A16:G16"/>
    <mergeCell ref="A18:G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100FE-ED18-4E2E-854E-F150B82B437F}">
  <dimension ref="A1:CB35"/>
  <sheetViews>
    <sheetView zoomScale="124" zoomScaleNormal="124" workbookViewId="0">
      <selection activeCell="AA24" sqref="AA24"/>
    </sheetView>
  </sheetViews>
  <sheetFormatPr defaultRowHeight="15" x14ac:dyDescent="0.25"/>
  <cols>
    <col min="1" max="6" width="4.5703125" style="50" customWidth="1"/>
    <col min="7" max="7" width="11" style="50" customWidth="1"/>
    <col min="8" max="12" width="4.5703125" style="50" customWidth="1"/>
    <col min="13" max="15" width="1.85546875" style="50" customWidth="1"/>
    <col min="16" max="23" width="4.5703125" style="50" customWidth="1"/>
    <col min="24" max="24" width="8.5703125" style="50" customWidth="1"/>
    <col min="25" max="91" width="4.5703125" style="50" customWidth="1"/>
    <col min="92" max="16384" width="9.140625" style="50"/>
  </cols>
  <sheetData>
    <row r="1" spans="1:80" x14ac:dyDescent="0.25">
      <c r="A1" s="729" t="s">
        <v>256</v>
      </c>
      <c r="B1" s="729"/>
      <c r="C1" s="729"/>
      <c r="D1" s="729"/>
      <c r="E1" s="729"/>
      <c r="F1" s="729"/>
      <c r="G1" s="729"/>
      <c r="H1" s="729"/>
      <c r="I1" s="729"/>
      <c r="J1" s="729"/>
      <c r="K1" s="729"/>
      <c r="L1" s="729"/>
      <c r="M1" s="729"/>
      <c r="N1" s="712"/>
      <c r="O1" s="712"/>
      <c r="P1" s="712"/>
      <c r="Q1" s="712"/>
      <c r="R1" s="712"/>
      <c r="S1" s="712"/>
      <c r="T1" s="712"/>
      <c r="U1" s="712"/>
      <c r="V1" s="712"/>
      <c r="BL1" s="729" t="s">
        <v>44</v>
      </c>
      <c r="BM1" s="729"/>
      <c r="BN1" s="729"/>
      <c r="BO1" s="729"/>
      <c r="BP1" s="729"/>
      <c r="BQ1" s="729"/>
      <c r="BR1" s="729"/>
      <c r="BS1" s="729"/>
      <c r="BT1" s="729"/>
      <c r="BU1" s="729"/>
      <c r="BV1" s="729"/>
      <c r="BW1" s="729"/>
      <c r="BX1" s="729"/>
      <c r="BY1" s="729"/>
      <c r="BZ1" s="729"/>
      <c r="CA1" s="729"/>
      <c r="CB1" s="729"/>
    </row>
    <row r="3" spans="1:80" x14ac:dyDescent="0.25">
      <c r="A3" s="726" t="s">
        <v>255</v>
      </c>
      <c r="B3" s="727"/>
      <c r="C3" s="727"/>
      <c r="D3" s="727"/>
      <c r="E3" s="727"/>
      <c r="F3" s="727"/>
      <c r="G3" s="728"/>
      <c r="J3" s="732">
        <f>'Income &amp; Exp Worksheet '!AC51+'Income &amp; Exp Worksheet '!AC37</f>
        <v>0</v>
      </c>
      <c r="K3" s="733"/>
      <c r="L3" s="733"/>
      <c r="M3" s="733"/>
      <c r="N3" s="733"/>
      <c r="O3" s="734"/>
      <c r="Q3" s="730" t="e">
        <f ca="1">'2023 Tax Estimator'!F35</f>
        <v>#N/A</v>
      </c>
      <c r="R3" s="731"/>
      <c r="S3" s="737" t="s">
        <v>241</v>
      </c>
      <c r="T3" s="718"/>
      <c r="U3" s="718"/>
      <c r="V3" s="719"/>
    </row>
    <row r="5" spans="1:80" x14ac:dyDescent="0.25">
      <c r="A5" s="726" t="s">
        <v>254</v>
      </c>
      <c r="B5" s="727"/>
      <c r="C5" s="727"/>
      <c r="D5" s="727"/>
      <c r="E5" s="727"/>
      <c r="F5" s="727"/>
      <c r="G5" s="728"/>
      <c r="J5" s="714">
        <f>'Income &amp; Exp Worksheet '!AC37</f>
        <v>0</v>
      </c>
      <c r="K5" s="715"/>
      <c r="L5" s="715"/>
      <c r="M5" s="715"/>
      <c r="N5" s="715"/>
      <c r="O5" s="716"/>
      <c r="Q5" s="723">
        <v>0</v>
      </c>
      <c r="R5" s="724"/>
      <c r="S5" s="724"/>
      <c r="T5" s="724"/>
      <c r="U5" s="724"/>
      <c r="V5" s="725"/>
    </row>
    <row r="6" spans="1:80" x14ac:dyDescent="0.25">
      <c r="A6" s="173" t="s">
        <v>44</v>
      </c>
      <c r="Q6" s="169"/>
      <c r="R6" s="169"/>
      <c r="S6" s="169"/>
      <c r="T6" s="169"/>
      <c r="U6" s="169"/>
      <c r="V6" s="169"/>
    </row>
    <row r="7" spans="1:80" ht="6" customHeight="1" x14ac:dyDescent="0.25">
      <c r="Q7" s="169"/>
      <c r="R7" s="169"/>
      <c r="S7" s="169"/>
      <c r="T7" s="169"/>
      <c r="U7" s="169"/>
      <c r="V7" s="169"/>
    </row>
    <row r="8" spans="1:80" x14ac:dyDescent="0.25">
      <c r="A8" s="726" t="s">
        <v>253</v>
      </c>
      <c r="B8" s="727"/>
      <c r="C8" s="727"/>
      <c r="D8" s="727"/>
      <c r="E8" s="727"/>
      <c r="F8" s="727"/>
      <c r="G8" s="728"/>
      <c r="J8" s="714">
        <f>'Income &amp; Exp Worksheet '!AC41</f>
        <v>0</v>
      </c>
      <c r="K8" s="715"/>
      <c r="L8" s="715"/>
      <c r="M8" s="715"/>
      <c r="N8" s="715"/>
      <c r="O8" s="716"/>
      <c r="Q8" s="723" t="e">
        <f ca="1">J8*Q3</f>
        <v>#N/A</v>
      </c>
      <c r="R8" s="724"/>
      <c r="S8" s="724"/>
      <c r="T8" s="724"/>
      <c r="U8" s="724"/>
      <c r="V8" s="725"/>
    </row>
    <row r="9" spans="1:80" x14ac:dyDescent="0.25">
      <c r="A9" s="172"/>
      <c r="B9" s="172"/>
      <c r="C9" s="172"/>
      <c r="D9" s="172"/>
      <c r="E9" s="172"/>
      <c r="F9" s="172"/>
      <c r="G9" s="172"/>
      <c r="J9" s="171"/>
      <c r="K9" s="171"/>
      <c r="L9" s="171"/>
      <c r="M9" s="171"/>
      <c r="N9" s="171"/>
      <c r="O9" s="171"/>
      <c r="Q9" s="170"/>
      <c r="R9" s="170"/>
      <c r="S9" s="170"/>
      <c r="T9" s="170"/>
      <c r="U9" s="170"/>
      <c r="V9" s="170"/>
    </row>
    <row r="10" spans="1:80" ht="15" customHeight="1" x14ac:dyDescent="0.25">
      <c r="A10" s="726" t="s">
        <v>252</v>
      </c>
      <c r="B10" s="727"/>
      <c r="C10" s="727"/>
      <c r="D10" s="727"/>
      <c r="E10" s="727"/>
      <c r="F10" s="727"/>
      <c r="G10" s="728"/>
      <c r="J10" s="714">
        <f>J5*0.25</f>
        <v>0</v>
      </c>
      <c r="K10" s="715"/>
      <c r="L10" s="715"/>
      <c r="M10" s="715"/>
      <c r="N10" s="715"/>
      <c r="O10" s="716"/>
      <c r="Q10" s="723" t="e">
        <f ca="1">J10*Q3</f>
        <v>#N/A</v>
      </c>
      <c r="R10" s="724"/>
      <c r="S10" s="724"/>
      <c r="T10" s="724"/>
      <c r="U10" s="724"/>
      <c r="V10" s="725"/>
    </row>
    <row r="11" spans="1:80" x14ac:dyDescent="0.25">
      <c r="A11" s="172"/>
      <c r="B11" s="172"/>
      <c r="C11" s="172"/>
      <c r="D11" s="172"/>
      <c r="E11" s="172"/>
      <c r="F11" s="172"/>
      <c r="G11" s="172"/>
      <c r="J11" s="171"/>
      <c r="K11" s="171"/>
      <c r="L11" s="171"/>
      <c r="M11" s="171"/>
      <c r="N11" s="171"/>
      <c r="O11" s="171"/>
      <c r="Q11" s="170"/>
      <c r="R11" s="170"/>
      <c r="S11" s="170"/>
      <c r="T11" s="170"/>
      <c r="U11" s="170"/>
      <c r="V11" s="170"/>
    </row>
    <row r="12" spans="1:80" x14ac:dyDescent="0.25">
      <c r="A12" s="726" t="s">
        <v>251</v>
      </c>
      <c r="B12" s="727"/>
      <c r="C12" s="727"/>
      <c r="D12" s="727"/>
      <c r="E12" s="727"/>
      <c r="F12" s="727"/>
      <c r="G12" s="728"/>
      <c r="J12" s="714">
        <v>8000</v>
      </c>
      <c r="K12" s="715"/>
      <c r="L12" s="715"/>
      <c r="M12" s="715"/>
      <c r="N12" s="715"/>
      <c r="O12" s="716"/>
      <c r="Q12" s="723" t="e">
        <f ca="1">J12*Q3</f>
        <v>#N/A</v>
      </c>
      <c r="R12" s="724"/>
      <c r="S12" s="724"/>
      <c r="T12" s="724"/>
      <c r="U12" s="724"/>
      <c r="V12" s="725"/>
    </row>
    <row r="13" spans="1:80" x14ac:dyDescent="0.25">
      <c r="Q13" s="169"/>
      <c r="R13" s="169"/>
      <c r="S13" s="169"/>
      <c r="T13" s="169"/>
      <c r="U13" s="169"/>
      <c r="V13" s="169"/>
    </row>
    <row r="14" spans="1:80" x14ac:dyDescent="0.25">
      <c r="A14" s="726" t="s">
        <v>235</v>
      </c>
      <c r="B14" s="727"/>
      <c r="C14" s="727"/>
      <c r="D14" s="727"/>
      <c r="E14" s="727"/>
      <c r="F14" s="727"/>
      <c r="G14" s="728"/>
      <c r="J14" s="714">
        <v>7300</v>
      </c>
      <c r="K14" s="715"/>
      <c r="L14" s="715"/>
      <c r="M14" s="715"/>
      <c r="N14" s="715"/>
      <c r="O14" s="716"/>
      <c r="Q14" s="723" t="e">
        <f ca="1">J14*Q3</f>
        <v>#N/A</v>
      </c>
      <c r="R14" s="724"/>
      <c r="S14" s="724"/>
      <c r="T14" s="724"/>
      <c r="U14" s="724"/>
      <c r="V14" s="725"/>
    </row>
    <row r="15" spans="1:80" x14ac:dyDescent="0.25">
      <c r="Q15" s="169"/>
      <c r="R15" s="169"/>
      <c r="S15" s="169"/>
      <c r="T15" s="169"/>
      <c r="U15" s="169"/>
      <c r="V15" s="169"/>
    </row>
    <row r="16" spans="1:80" x14ac:dyDescent="0.25">
      <c r="A16" s="726" t="s">
        <v>250</v>
      </c>
      <c r="B16" s="727"/>
      <c r="C16" s="727"/>
      <c r="D16" s="727"/>
      <c r="E16" s="727"/>
      <c r="F16" s="727"/>
      <c r="G16" s="728"/>
      <c r="J16" s="714">
        <f>300*5</f>
        <v>1500</v>
      </c>
      <c r="K16" s="715"/>
      <c r="L16" s="715"/>
      <c r="M16" s="715"/>
      <c r="N16" s="715"/>
      <c r="O16" s="716"/>
      <c r="Q16" s="723" t="e">
        <f ca="1">J16*Q3</f>
        <v>#N/A</v>
      </c>
      <c r="R16" s="724"/>
      <c r="S16" s="724"/>
      <c r="T16" s="724"/>
      <c r="U16" s="724"/>
      <c r="V16" s="725"/>
    </row>
    <row r="17" spans="1:24" x14ac:dyDescent="0.25">
      <c r="J17" s="50" t="s">
        <v>44</v>
      </c>
      <c r="Q17" s="169"/>
      <c r="R17" s="169"/>
      <c r="S17" s="169"/>
      <c r="T17" s="169"/>
      <c r="U17" s="169"/>
      <c r="V17" s="169"/>
    </row>
    <row r="18" spans="1:24" x14ac:dyDescent="0.25">
      <c r="A18" s="726" t="s">
        <v>249</v>
      </c>
      <c r="B18" s="727"/>
      <c r="C18" s="727"/>
      <c r="D18" s="727"/>
      <c r="E18" s="727"/>
      <c r="F18" s="727"/>
      <c r="G18" s="728"/>
      <c r="J18" s="714">
        <v>24000</v>
      </c>
      <c r="K18" s="715"/>
      <c r="L18" s="715"/>
      <c r="M18" s="715"/>
      <c r="N18" s="715"/>
      <c r="O18" s="716"/>
      <c r="Q18" s="723" t="e">
        <f ca="1">J18*Q3</f>
        <v>#N/A</v>
      </c>
      <c r="R18" s="724"/>
      <c r="S18" s="724"/>
      <c r="T18" s="724"/>
      <c r="U18" s="724"/>
      <c r="V18" s="725"/>
    </row>
    <row r="19" spans="1:24" x14ac:dyDescent="0.25">
      <c r="Q19" s="169"/>
      <c r="R19" s="169"/>
      <c r="S19" s="169"/>
      <c r="T19" s="169"/>
      <c r="U19" s="169"/>
      <c r="V19" s="169"/>
    </row>
    <row r="20" spans="1:24" x14ac:dyDescent="0.25">
      <c r="A20" s="726" t="s">
        <v>248</v>
      </c>
      <c r="B20" s="727"/>
      <c r="C20" s="727"/>
      <c r="D20" s="727"/>
      <c r="E20" s="727"/>
      <c r="F20" s="727"/>
      <c r="G20" s="728"/>
      <c r="J20" s="714">
        <v>10500</v>
      </c>
      <c r="K20" s="715"/>
      <c r="L20" s="715"/>
      <c r="M20" s="715"/>
      <c r="N20" s="715"/>
      <c r="O20" s="716"/>
      <c r="Q20" s="723" t="e">
        <f ca="1">J20*Q3</f>
        <v>#N/A</v>
      </c>
      <c r="R20" s="724"/>
      <c r="S20" s="724"/>
      <c r="T20" s="724"/>
      <c r="U20" s="724"/>
      <c r="V20" s="725"/>
    </row>
    <row r="21" spans="1:24" ht="15" customHeight="1" x14ac:dyDescent="0.25">
      <c r="Q21" s="169"/>
      <c r="R21" s="169"/>
      <c r="S21" s="169"/>
      <c r="T21" s="169"/>
      <c r="U21" s="169"/>
      <c r="V21" s="169"/>
    </row>
    <row r="22" spans="1:24" x14ac:dyDescent="0.25">
      <c r="A22" s="726" t="s">
        <v>229</v>
      </c>
      <c r="B22" s="727"/>
      <c r="C22" s="727"/>
      <c r="D22" s="727"/>
      <c r="E22" s="727"/>
      <c r="F22" s="727"/>
      <c r="G22" s="728"/>
      <c r="J22" s="714">
        <v>0</v>
      </c>
      <c r="K22" s="715"/>
      <c r="L22" s="715"/>
      <c r="M22" s="715"/>
      <c r="N22" s="715"/>
      <c r="O22" s="716"/>
      <c r="Q22" s="723" t="e">
        <f ca="1">J22*Q3</f>
        <v>#N/A</v>
      </c>
      <c r="R22" s="724"/>
      <c r="S22" s="724"/>
      <c r="T22" s="724"/>
      <c r="U22" s="724"/>
      <c r="V22" s="725"/>
    </row>
    <row r="23" spans="1:24" x14ac:dyDescent="0.25">
      <c r="Q23" s="169"/>
      <c r="R23" s="169"/>
      <c r="S23" s="169"/>
      <c r="T23" s="169"/>
      <c r="U23" s="169"/>
      <c r="V23" s="169"/>
    </row>
    <row r="24" spans="1:24" x14ac:dyDescent="0.25">
      <c r="A24" s="726" t="s">
        <v>227</v>
      </c>
      <c r="B24" s="727"/>
      <c r="C24" s="727"/>
      <c r="D24" s="727"/>
      <c r="E24" s="727"/>
      <c r="F24" s="727"/>
      <c r="G24" s="728"/>
      <c r="J24" s="714">
        <v>0</v>
      </c>
      <c r="K24" s="715"/>
      <c r="L24" s="715"/>
      <c r="M24" s="715"/>
      <c r="N24" s="715"/>
      <c r="O24" s="716"/>
      <c r="Q24" s="723" t="e">
        <f ca="1">J24*Q3</f>
        <v>#N/A</v>
      </c>
      <c r="R24" s="724"/>
      <c r="S24" s="724"/>
      <c r="T24" s="724"/>
      <c r="U24" s="724"/>
      <c r="V24" s="725"/>
    </row>
    <row r="25" spans="1:24" x14ac:dyDescent="0.25">
      <c r="Q25" s="169"/>
      <c r="R25" s="169"/>
      <c r="S25" s="169"/>
      <c r="T25" s="169"/>
      <c r="U25" s="169"/>
      <c r="V25" s="169"/>
    </row>
    <row r="26" spans="1:24" ht="15" customHeight="1" x14ac:dyDescent="0.25">
      <c r="A26" s="726" t="s">
        <v>247</v>
      </c>
      <c r="B26" s="727"/>
      <c r="C26" s="727"/>
      <c r="D26" s="727"/>
      <c r="E26" s="727"/>
      <c r="F26" s="727"/>
      <c r="G26" s="728"/>
      <c r="J26" s="714">
        <f>(J3-J5-J10-J14-J16-J18-J22-J24)*0.2</f>
        <v>-6560</v>
      </c>
      <c r="K26" s="715"/>
      <c r="L26" s="715"/>
      <c r="M26" s="715"/>
      <c r="N26" s="715"/>
      <c r="O26" s="716"/>
      <c r="Q26" s="723" t="e">
        <f ca="1">(J26*0.2)*Q3</f>
        <v>#N/A</v>
      </c>
      <c r="R26" s="724"/>
      <c r="S26" s="724"/>
      <c r="T26" s="724"/>
      <c r="U26" s="724"/>
      <c r="V26" s="725"/>
      <c r="X26" s="185"/>
    </row>
    <row r="27" spans="1:24" x14ac:dyDescent="0.25">
      <c r="Q27" s="169"/>
      <c r="R27" s="169"/>
      <c r="S27" s="169"/>
      <c r="T27" s="169"/>
      <c r="U27" s="169"/>
      <c r="V27" s="169"/>
    </row>
    <row r="28" spans="1:24" x14ac:dyDescent="0.25">
      <c r="Q28" s="169"/>
      <c r="R28" s="169"/>
      <c r="S28" s="169"/>
      <c r="T28" s="169"/>
      <c r="U28" s="169"/>
      <c r="V28" s="169"/>
    </row>
    <row r="29" spans="1:24" x14ac:dyDescent="0.25">
      <c r="A29" s="717" t="s">
        <v>226</v>
      </c>
      <c r="B29" s="718"/>
      <c r="C29" s="718"/>
      <c r="D29" s="718"/>
      <c r="E29" s="718"/>
      <c r="F29" s="718"/>
      <c r="G29" s="718"/>
      <c r="H29" s="718"/>
      <c r="I29" s="718"/>
      <c r="J29" s="718"/>
      <c r="K29" s="718"/>
      <c r="L29" s="718"/>
      <c r="M29" s="718"/>
      <c r="N29" s="718"/>
      <c r="O29" s="718"/>
      <c r="P29" s="719"/>
      <c r="Q29" s="720" t="e">
        <f ca="1">SUM(Q5:V28)</f>
        <v>#N/A</v>
      </c>
      <c r="R29" s="721"/>
      <c r="S29" s="721"/>
      <c r="T29" s="721"/>
      <c r="U29" s="721"/>
      <c r="V29" s="722"/>
    </row>
    <row r="31" spans="1:24" x14ac:dyDescent="0.25">
      <c r="A31" s="717" t="s">
        <v>246</v>
      </c>
      <c r="B31" s="718"/>
      <c r="C31" s="718"/>
      <c r="D31" s="718"/>
      <c r="E31" s="718"/>
      <c r="F31" s="718"/>
      <c r="G31" s="718"/>
      <c r="H31" s="718"/>
      <c r="I31" s="718"/>
      <c r="J31" s="718"/>
      <c r="K31" s="718"/>
      <c r="L31" s="718"/>
      <c r="M31" s="718"/>
      <c r="N31" s="718"/>
      <c r="O31" s="718"/>
      <c r="P31" s="719"/>
      <c r="Q31" s="720">
        <f>J3*M33</f>
        <v>0</v>
      </c>
      <c r="R31" s="721"/>
      <c r="S31" s="721"/>
      <c r="T31" s="721"/>
      <c r="U31" s="721"/>
      <c r="V31" s="722"/>
    </row>
    <row r="33" spans="1:22" x14ac:dyDescent="0.25">
      <c r="A33" s="717" t="s">
        <v>245</v>
      </c>
      <c r="B33" s="512"/>
      <c r="C33" s="512"/>
      <c r="D33" s="512"/>
      <c r="E33" s="512"/>
      <c r="F33" s="512"/>
      <c r="G33" s="512"/>
      <c r="H33" s="512"/>
      <c r="I33" s="512"/>
      <c r="J33" s="512"/>
      <c r="K33" s="512"/>
      <c r="L33" s="512"/>
      <c r="M33" s="737">
        <f>0.0765+0.006+0.003</f>
        <v>8.5500000000000007E-2</v>
      </c>
      <c r="N33" s="738"/>
      <c r="O33" s="738"/>
      <c r="P33" s="739"/>
      <c r="Q33" s="720">
        <f>J5*0.08</f>
        <v>0</v>
      </c>
      <c r="R33" s="721"/>
      <c r="S33" s="721"/>
      <c r="T33" s="721"/>
      <c r="U33" s="721"/>
      <c r="V33" s="722"/>
    </row>
    <row r="35" spans="1:22" x14ac:dyDescent="0.25">
      <c r="A35" s="717" t="s">
        <v>244</v>
      </c>
      <c r="B35" s="718"/>
      <c r="C35" s="718"/>
      <c r="D35" s="718"/>
      <c r="E35" s="718"/>
      <c r="F35" s="718"/>
      <c r="G35" s="718"/>
      <c r="H35" s="718"/>
      <c r="I35" s="718"/>
      <c r="J35" s="718"/>
      <c r="K35" s="718"/>
      <c r="L35" s="718"/>
      <c r="M35" s="718"/>
      <c r="N35" s="718"/>
      <c r="O35" s="718"/>
      <c r="P35" s="719"/>
      <c r="Q35" s="720" t="e">
        <f ca="1">Q29+Q31-Q33</f>
        <v>#N/A</v>
      </c>
      <c r="R35" s="721"/>
      <c r="S35" s="721"/>
      <c r="T35" s="721"/>
      <c r="U35" s="721"/>
      <c r="V35" s="722"/>
    </row>
  </sheetData>
  <mergeCells count="48">
    <mergeCell ref="A1:V1"/>
    <mergeCell ref="BL1:CB1"/>
    <mergeCell ref="A3:G3"/>
    <mergeCell ref="J3:O3"/>
    <mergeCell ref="Q3:R3"/>
    <mergeCell ref="S3:V3"/>
    <mergeCell ref="A5:G5"/>
    <mergeCell ref="J5:O5"/>
    <mergeCell ref="Q5:V5"/>
    <mergeCell ref="A8:G8"/>
    <mergeCell ref="J8:O8"/>
    <mergeCell ref="Q8:V8"/>
    <mergeCell ref="A10:G10"/>
    <mergeCell ref="J10:O10"/>
    <mergeCell ref="Q10:V10"/>
    <mergeCell ref="A12:G12"/>
    <mergeCell ref="J12:O12"/>
    <mergeCell ref="Q12:V12"/>
    <mergeCell ref="A14:G14"/>
    <mergeCell ref="J14:O14"/>
    <mergeCell ref="Q14:V14"/>
    <mergeCell ref="A16:G16"/>
    <mergeCell ref="J16:O16"/>
    <mergeCell ref="Q16:V16"/>
    <mergeCell ref="Q24:V24"/>
    <mergeCell ref="A18:G18"/>
    <mergeCell ref="J18:O18"/>
    <mergeCell ref="Q18:V18"/>
    <mergeCell ref="A20:G20"/>
    <mergeCell ref="J20:O20"/>
    <mergeCell ref="Q20:V20"/>
    <mergeCell ref="A22:G22"/>
    <mergeCell ref="J22:O22"/>
    <mergeCell ref="Q22:V22"/>
    <mergeCell ref="A24:G24"/>
    <mergeCell ref="J24:O24"/>
    <mergeCell ref="A29:P29"/>
    <mergeCell ref="Q29:V29"/>
    <mergeCell ref="A26:G26"/>
    <mergeCell ref="J26:O26"/>
    <mergeCell ref="Q26:V26"/>
    <mergeCell ref="A35:P35"/>
    <mergeCell ref="Q35:V35"/>
    <mergeCell ref="A31:P31"/>
    <mergeCell ref="Q31:V31"/>
    <mergeCell ref="Q33:V33"/>
    <mergeCell ref="A33:L33"/>
    <mergeCell ref="M33:P3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0060F-10F3-43B5-B66C-13453D1C4A44}">
  <dimension ref="A2:G40"/>
  <sheetViews>
    <sheetView workbookViewId="0">
      <selection activeCell="K7" sqref="K7"/>
    </sheetView>
  </sheetViews>
  <sheetFormatPr defaultRowHeight="15" x14ac:dyDescent="0.25"/>
  <cols>
    <col min="1" max="6" width="9.140625" style="174"/>
    <col min="7" max="7" width="27" style="174" customWidth="1"/>
    <col min="8" max="16384" width="9.140625" style="174"/>
  </cols>
  <sheetData>
    <row r="2" spans="1:7" x14ac:dyDescent="0.25">
      <c r="A2" s="752" t="s">
        <v>278</v>
      </c>
      <c r="B2" s="753"/>
      <c r="C2" s="753"/>
      <c r="D2" s="753"/>
      <c r="E2" s="753"/>
      <c r="F2" s="753"/>
      <c r="G2" s="753"/>
    </row>
    <row r="3" spans="1:7" x14ac:dyDescent="0.25">
      <c r="A3" s="753"/>
      <c r="B3" s="753"/>
      <c r="C3" s="753"/>
      <c r="D3" s="753"/>
      <c r="E3" s="753"/>
      <c r="F3" s="753"/>
      <c r="G3" s="753"/>
    </row>
    <row r="4" spans="1:7" x14ac:dyDescent="0.25">
      <c r="A4" s="753"/>
      <c r="B4" s="753"/>
      <c r="C4" s="753"/>
      <c r="D4" s="753"/>
      <c r="E4" s="753"/>
      <c r="F4" s="753"/>
      <c r="G4" s="753"/>
    </row>
    <row r="5" spans="1:7" x14ac:dyDescent="0.25">
      <c r="A5" s="754" t="s">
        <v>277</v>
      </c>
      <c r="B5" s="755"/>
      <c r="C5" s="755"/>
      <c r="D5" s="755"/>
      <c r="E5" s="755"/>
      <c r="F5" s="755"/>
      <c r="G5" s="756"/>
    </row>
    <row r="6" spans="1:7" x14ac:dyDescent="0.25">
      <c r="A6" s="757"/>
      <c r="B6" s="757"/>
      <c r="C6" s="757"/>
      <c r="D6" s="757"/>
      <c r="E6" s="757"/>
      <c r="F6" s="757"/>
      <c r="G6" s="758"/>
    </row>
    <row r="7" spans="1:7" x14ac:dyDescent="0.25">
      <c r="A7" s="757"/>
      <c r="B7" s="757"/>
      <c r="C7" s="757"/>
      <c r="D7" s="757"/>
      <c r="E7" s="757"/>
      <c r="F7" s="757"/>
      <c r="G7" s="758"/>
    </row>
    <row r="8" spans="1:7" x14ac:dyDescent="0.25">
      <c r="A8" s="757"/>
      <c r="B8" s="757"/>
      <c r="C8" s="757"/>
      <c r="D8" s="757"/>
      <c r="E8" s="757"/>
      <c r="F8" s="757"/>
      <c r="G8" s="758"/>
    </row>
    <row r="9" spans="1:7" x14ac:dyDescent="0.25">
      <c r="A9" s="759"/>
      <c r="B9" s="759"/>
      <c r="C9" s="759"/>
      <c r="D9" s="759"/>
      <c r="E9" s="759"/>
      <c r="F9" s="759"/>
      <c r="G9" s="760"/>
    </row>
    <row r="10" spans="1:7" x14ac:dyDescent="0.25">
      <c r="A10" s="749" t="s">
        <v>276</v>
      </c>
      <c r="B10" s="741"/>
      <c r="C10" s="741"/>
      <c r="D10" s="741"/>
      <c r="E10" s="741"/>
      <c r="F10" s="741"/>
      <c r="G10" s="742"/>
    </row>
    <row r="11" spans="1:7" x14ac:dyDescent="0.25">
      <c r="A11" s="761" t="s">
        <v>275</v>
      </c>
      <c r="B11" s="762"/>
      <c r="C11" s="762"/>
      <c r="D11" s="762"/>
      <c r="E11" s="762"/>
      <c r="F11" s="762"/>
      <c r="G11" s="763"/>
    </row>
    <row r="12" spans="1:7" x14ac:dyDescent="0.25">
      <c r="A12" s="764" t="s">
        <v>142</v>
      </c>
      <c r="B12" s="512"/>
      <c r="C12" s="512"/>
      <c r="D12" s="512"/>
      <c r="E12" s="512"/>
      <c r="F12" s="765" t="s">
        <v>274</v>
      </c>
      <c r="G12" s="766"/>
    </row>
    <row r="13" spans="1:7" x14ac:dyDescent="0.25">
      <c r="A13" s="175" t="s">
        <v>273</v>
      </c>
      <c r="B13" s="176"/>
      <c r="C13" s="767"/>
      <c r="D13" s="768"/>
      <c r="E13" s="768"/>
      <c r="F13" s="768"/>
      <c r="G13" s="769"/>
    </row>
    <row r="14" spans="1:7" x14ac:dyDescent="0.25">
      <c r="A14" s="740" t="s">
        <v>272</v>
      </c>
      <c r="B14" s="741"/>
      <c r="C14" s="741"/>
      <c r="D14" s="741"/>
      <c r="E14" s="741"/>
      <c r="F14" s="741"/>
      <c r="G14" s="742"/>
    </row>
    <row r="15" spans="1:7" x14ac:dyDescent="0.25">
      <c r="A15" s="740" t="s">
        <v>271</v>
      </c>
      <c r="B15" s="741"/>
      <c r="C15" s="741"/>
      <c r="D15" s="741"/>
      <c r="E15" s="741"/>
      <c r="F15" s="741"/>
      <c r="G15" s="742"/>
    </row>
    <row r="16" spans="1:7" x14ac:dyDescent="0.25">
      <c r="A16" s="740" t="s">
        <v>270</v>
      </c>
      <c r="B16" s="741"/>
      <c r="C16" s="741"/>
      <c r="D16" s="741"/>
      <c r="E16" s="741"/>
      <c r="F16" s="741"/>
      <c r="G16" s="742"/>
    </row>
    <row r="17" spans="1:7" x14ac:dyDescent="0.25">
      <c r="A17" s="740" t="s">
        <v>269</v>
      </c>
      <c r="B17" s="741"/>
      <c r="C17" s="741"/>
      <c r="D17" s="741"/>
      <c r="E17" s="741"/>
      <c r="F17" s="741"/>
      <c r="G17" s="742"/>
    </row>
    <row r="18" spans="1:7" x14ac:dyDescent="0.25">
      <c r="A18" s="740" t="s">
        <v>268</v>
      </c>
      <c r="B18" s="741"/>
      <c r="C18" s="741"/>
      <c r="D18" s="741"/>
      <c r="E18" s="741"/>
      <c r="F18" s="741"/>
      <c r="G18" s="742"/>
    </row>
    <row r="19" spans="1:7" x14ac:dyDescent="0.25">
      <c r="A19" s="740" t="s">
        <v>218</v>
      </c>
      <c r="B19" s="741"/>
      <c r="C19" s="741"/>
      <c r="D19" s="741"/>
      <c r="E19" s="741"/>
      <c r="F19" s="741"/>
      <c r="G19" s="742"/>
    </row>
    <row r="20" spans="1:7" x14ac:dyDescent="0.25">
      <c r="A20" s="740" t="s">
        <v>216</v>
      </c>
      <c r="B20" s="741"/>
      <c r="C20" s="741"/>
      <c r="D20" s="741"/>
      <c r="E20" s="741"/>
      <c r="F20" s="741"/>
      <c r="G20" s="742"/>
    </row>
    <row r="21" spans="1:7" x14ac:dyDescent="0.25">
      <c r="A21" s="740" t="s">
        <v>160</v>
      </c>
      <c r="B21" s="741"/>
      <c r="C21" s="741"/>
      <c r="D21" s="741"/>
      <c r="E21" s="741"/>
      <c r="F21" s="741"/>
      <c r="G21" s="742"/>
    </row>
    <row r="22" spans="1:7" x14ac:dyDescent="0.25">
      <c r="A22" s="740" t="s">
        <v>267</v>
      </c>
      <c r="B22" s="741"/>
      <c r="C22" s="741"/>
      <c r="D22" s="741"/>
      <c r="E22" s="741"/>
      <c r="F22" s="741"/>
      <c r="G22" s="742"/>
    </row>
    <row r="23" spans="1:7" x14ac:dyDescent="0.25">
      <c r="A23" s="740" t="s">
        <v>266</v>
      </c>
      <c r="B23" s="741"/>
      <c r="C23" s="741"/>
      <c r="D23" s="741"/>
      <c r="E23" s="741"/>
      <c r="F23" s="741"/>
      <c r="G23" s="742"/>
    </row>
    <row r="24" spans="1:7" x14ac:dyDescent="0.25">
      <c r="A24" s="740" t="s">
        <v>265</v>
      </c>
      <c r="B24" s="741"/>
      <c r="C24" s="741"/>
      <c r="D24" s="741"/>
      <c r="E24" s="741"/>
      <c r="F24" s="741"/>
      <c r="G24" s="742"/>
    </row>
    <row r="25" spans="1:7" x14ac:dyDescent="0.25">
      <c r="A25" s="750" t="s">
        <v>170</v>
      </c>
      <c r="B25" s="751"/>
      <c r="C25" s="751"/>
      <c r="D25" s="751"/>
      <c r="E25" s="747"/>
      <c r="F25" s="741"/>
      <c r="G25" s="748"/>
    </row>
    <row r="26" spans="1:7" x14ac:dyDescent="0.25">
      <c r="A26" s="749" t="s">
        <v>264</v>
      </c>
      <c r="B26" s="741"/>
      <c r="C26" s="741"/>
      <c r="D26" s="741"/>
      <c r="E26" s="741"/>
      <c r="F26" s="741"/>
      <c r="G26" s="742"/>
    </row>
    <row r="27" spans="1:7" x14ac:dyDescent="0.25">
      <c r="A27" s="740" t="s">
        <v>263</v>
      </c>
      <c r="B27" s="741"/>
      <c r="C27" s="741"/>
      <c r="D27" s="741"/>
      <c r="E27" s="741"/>
      <c r="F27" s="741"/>
      <c r="G27" s="742"/>
    </row>
    <row r="28" spans="1:7" x14ac:dyDescent="0.25">
      <c r="A28" s="740" t="s">
        <v>262</v>
      </c>
      <c r="B28" s="741"/>
      <c r="C28" s="741"/>
      <c r="D28" s="741"/>
      <c r="E28" s="741"/>
      <c r="F28" s="741"/>
      <c r="G28" s="742"/>
    </row>
    <row r="29" spans="1:7" x14ac:dyDescent="0.25">
      <c r="A29" s="740" t="s">
        <v>211</v>
      </c>
      <c r="B29" s="741"/>
      <c r="C29" s="741"/>
      <c r="D29" s="741"/>
      <c r="E29" s="741"/>
      <c r="F29" s="741"/>
      <c r="G29" s="742"/>
    </row>
    <row r="30" spans="1:7" x14ac:dyDescent="0.25">
      <c r="A30" s="743" t="s">
        <v>174</v>
      </c>
      <c r="B30" s="744"/>
      <c r="C30" s="744"/>
      <c r="D30" s="744"/>
      <c r="E30" s="744"/>
      <c r="F30" s="744"/>
      <c r="G30" s="745"/>
    </row>
    <row r="31" spans="1:7" x14ac:dyDescent="0.25">
      <c r="A31" s="743" t="s">
        <v>175</v>
      </c>
      <c r="B31" s="746"/>
      <c r="C31" s="746"/>
      <c r="D31" s="746"/>
      <c r="E31" s="747"/>
      <c r="F31" s="741"/>
      <c r="G31" s="748"/>
    </row>
    <row r="32" spans="1:7" x14ac:dyDescent="0.25">
      <c r="A32" s="740" t="s">
        <v>177</v>
      </c>
      <c r="B32" s="741"/>
      <c r="C32" s="741"/>
      <c r="D32" s="741"/>
      <c r="E32" s="741"/>
      <c r="F32" s="741"/>
      <c r="G32" s="742"/>
    </row>
    <row r="33" spans="1:7" x14ac:dyDescent="0.25">
      <c r="A33" s="740" t="s">
        <v>178</v>
      </c>
      <c r="B33" s="741"/>
      <c r="C33" s="741"/>
      <c r="D33" s="741"/>
      <c r="E33" s="741"/>
      <c r="F33" s="741"/>
      <c r="G33" s="742"/>
    </row>
    <row r="34" spans="1:7" x14ac:dyDescent="0.25">
      <c r="A34" s="740" t="s">
        <v>261</v>
      </c>
      <c r="B34" s="741"/>
      <c r="C34" s="741"/>
      <c r="D34" s="741"/>
      <c r="E34" s="741"/>
      <c r="F34" s="741"/>
      <c r="G34" s="742"/>
    </row>
    <row r="35" spans="1:7" x14ac:dyDescent="0.25">
      <c r="A35" s="749" t="s">
        <v>260</v>
      </c>
      <c r="B35" s="741"/>
      <c r="C35" s="741"/>
      <c r="D35" s="741"/>
      <c r="E35" s="741"/>
      <c r="F35" s="741"/>
      <c r="G35" s="742"/>
    </row>
    <row r="36" spans="1:7" x14ac:dyDescent="0.25">
      <c r="A36" s="740" t="s">
        <v>180</v>
      </c>
      <c r="B36" s="741"/>
      <c r="C36" s="741"/>
      <c r="D36" s="741"/>
      <c r="E36" s="741"/>
      <c r="F36" s="741"/>
      <c r="G36" s="742"/>
    </row>
    <row r="37" spans="1:7" x14ac:dyDescent="0.25">
      <c r="A37" s="740" t="s">
        <v>259</v>
      </c>
      <c r="B37" s="741"/>
      <c r="C37" s="741"/>
      <c r="D37" s="741"/>
      <c r="E37" s="741"/>
      <c r="F37" s="741"/>
      <c r="G37" s="742"/>
    </row>
    <row r="38" spans="1:7" x14ac:dyDescent="0.25">
      <c r="A38" s="749" t="s">
        <v>185</v>
      </c>
      <c r="B38" s="741"/>
      <c r="C38" s="741"/>
      <c r="D38" s="741"/>
      <c r="E38" s="741"/>
      <c r="F38" s="741"/>
      <c r="G38" s="742"/>
    </row>
    <row r="39" spans="1:7" x14ac:dyDescent="0.25">
      <c r="A39" s="740" t="s">
        <v>258</v>
      </c>
      <c r="B39" s="741"/>
      <c r="C39" s="741"/>
      <c r="D39" s="741"/>
      <c r="E39" s="741"/>
      <c r="F39" s="741"/>
      <c r="G39" s="742"/>
    </row>
    <row r="40" spans="1:7" x14ac:dyDescent="0.25">
      <c r="A40" s="740" t="s">
        <v>257</v>
      </c>
      <c r="B40" s="741"/>
      <c r="C40" s="741"/>
      <c r="D40" s="741"/>
      <c r="E40" s="741"/>
      <c r="F40" s="741"/>
      <c r="G40" s="742"/>
    </row>
  </sheetData>
  <mergeCells count="36">
    <mergeCell ref="A18:G18"/>
    <mergeCell ref="C13:G13"/>
    <mergeCell ref="A14:G14"/>
    <mergeCell ref="A15:G15"/>
    <mergeCell ref="A16:G16"/>
    <mergeCell ref="A17:G17"/>
    <mergeCell ref="A2:G4"/>
    <mergeCell ref="A5:G9"/>
    <mergeCell ref="A10:G10"/>
    <mergeCell ref="A11:G11"/>
    <mergeCell ref="A12:E12"/>
    <mergeCell ref="F12:G12"/>
    <mergeCell ref="A29:G29"/>
    <mergeCell ref="A19:G19"/>
    <mergeCell ref="A20:G20"/>
    <mergeCell ref="A21:G21"/>
    <mergeCell ref="A22:G22"/>
    <mergeCell ref="A23:G23"/>
    <mergeCell ref="A24:G24"/>
    <mergeCell ref="A25:D25"/>
    <mergeCell ref="E25:G25"/>
    <mergeCell ref="A26:G26"/>
    <mergeCell ref="A27:G27"/>
    <mergeCell ref="A28:G28"/>
    <mergeCell ref="A40:G40"/>
    <mergeCell ref="A30:G30"/>
    <mergeCell ref="A31:D31"/>
    <mergeCell ref="E31:G31"/>
    <mergeCell ref="A32:G32"/>
    <mergeCell ref="A33:G33"/>
    <mergeCell ref="A34:G34"/>
    <mergeCell ref="A35:G35"/>
    <mergeCell ref="A36:G36"/>
    <mergeCell ref="A37:G37"/>
    <mergeCell ref="A38:G38"/>
    <mergeCell ref="A39:G39"/>
  </mergeCells>
  <hyperlinks>
    <hyperlink ref="A25:D25" r:id="rId1" display="Payroll Processing Fee" xr:uid="{820BBFC7-E227-45E9-97A0-B82CF3FC679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48612-610C-4525-8EF8-6C9B9F7CE5E3}">
  <dimension ref="A1:BI63"/>
  <sheetViews>
    <sheetView zoomScaleNormal="100" workbookViewId="0">
      <selection activeCell="A34" sqref="A34"/>
    </sheetView>
  </sheetViews>
  <sheetFormatPr defaultRowHeight="15" x14ac:dyDescent="0.25"/>
  <cols>
    <col min="1" max="1" width="31.42578125" customWidth="1"/>
    <col min="2" max="3" width="24.28515625" customWidth="1"/>
    <col min="4" max="4" width="16.140625" customWidth="1"/>
    <col min="5" max="5" width="19.7109375" customWidth="1"/>
    <col min="6" max="6" width="9.140625" style="50"/>
    <col min="7" max="9" width="9.140625" hidden="1" customWidth="1"/>
    <col min="10" max="10" width="24.85546875" hidden="1" customWidth="1"/>
    <col min="11" max="11" width="16.7109375" hidden="1" customWidth="1"/>
    <col min="12" max="12" width="12.42578125" hidden="1" customWidth="1"/>
    <col min="13" max="13" width="14.28515625" hidden="1" customWidth="1"/>
    <col min="14" max="14" width="12.85546875" hidden="1" customWidth="1"/>
    <col min="15" max="16" width="9.140625" style="50"/>
    <col min="17" max="17" width="9.140625" style="50" customWidth="1"/>
    <col min="18" max="61" width="9.140625" style="50"/>
  </cols>
  <sheetData>
    <row r="1" spans="1:23" ht="23.25" x14ac:dyDescent="0.35">
      <c r="A1" s="674" t="s">
        <v>51</v>
      </c>
      <c r="B1" s="675"/>
      <c r="C1" s="676" t="s">
        <v>65</v>
      </c>
      <c r="D1" s="677"/>
      <c r="E1" s="36" t="s">
        <v>0</v>
      </c>
      <c r="J1" s="1"/>
      <c r="O1" s="678" t="s">
        <v>29</v>
      </c>
      <c r="P1" s="679"/>
      <c r="Q1" s="679"/>
      <c r="R1" s="679"/>
      <c r="S1" s="679"/>
      <c r="T1" s="679"/>
      <c r="U1" s="679"/>
      <c r="V1" s="679"/>
      <c r="W1" s="679"/>
    </row>
    <row r="2" spans="1:23" ht="28.5" x14ac:dyDescent="0.3">
      <c r="A2" s="2" t="s">
        <v>1</v>
      </c>
      <c r="B2" s="2" t="s">
        <v>2</v>
      </c>
      <c r="C2" s="2" t="s">
        <v>45</v>
      </c>
      <c r="D2" s="2" t="s">
        <v>3</v>
      </c>
      <c r="E2" s="2" t="s">
        <v>4</v>
      </c>
      <c r="J2" s="3"/>
    </row>
    <row r="3" spans="1:23" x14ac:dyDescent="0.25">
      <c r="A3" s="2" t="s">
        <v>5</v>
      </c>
      <c r="B3" s="28">
        <v>150000</v>
      </c>
      <c r="C3" s="28">
        <v>0</v>
      </c>
      <c r="D3" s="37">
        <v>0</v>
      </c>
      <c r="E3" s="4">
        <f>B3-D3</f>
        <v>150000</v>
      </c>
      <c r="J3" t="s">
        <v>53</v>
      </c>
      <c r="O3" s="680" t="s">
        <v>30</v>
      </c>
      <c r="P3" s="673"/>
      <c r="Q3" s="673"/>
      <c r="R3" s="673"/>
      <c r="S3" s="673"/>
      <c r="T3" s="673"/>
      <c r="U3" s="673"/>
      <c r="V3" s="673"/>
      <c r="W3" s="51"/>
    </row>
    <row r="4" spans="1:23" x14ac:dyDescent="0.25">
      <c r="A4" s="2" t="s">
        <v>6</v>
      </c>
      <c r="B4" s="28">
        <v>0</v>
      </c>
      <c r="C4" s="28"/>
      <c r="D4" s="37">
        <v>0</v>
      </c>
      <c r="E4" s="4">
        <f>B4-D4</f>
        <v>0</v>
      </c>
      <c r="I4" s="5" t="s">
        <v>7</v>
      </c>
    </row>
    <row r="5" spans="1:23" x14ac:dyDescent="0.25">
      <c r="A5" s="2" t="s">
        <v>8</v>
      </c>
      <c r="B5" s="28">
        <v>0</v>
      </c>
      <c r="C5" s="28"/>
      <c r="D5" s="56"/>
      <c r="E5" s="4">
        <f t="shared" ref="E5:E10" si="0">B5</f>
        <v>0</v>
      </c>
      <c r="J5" t="s">
        <v>9</v>
      </c>
      <c r="K5" s="40">
        <f>E17</f>
        <v>120800</v>
      </c>
      <c r="O5" s="770" t="s">
        <v>31</v>
      </c>
      <c r="P5" s="673"/>
      <c r="Q5" s="673"/>
      <c r="R5" s="673"/>
      <c r="S5" s="673"/>
      <c r="T5" s="673"/>
      <c r="U5" s="673"/>
      <c r="V5" s="673"/>
    </row>
    <row r="6" spans="1:23" x14ac:dyDescent="0.25">
      <c r="A6" s="2" t="s">
        <v>10</v>
      </c>
      <c r="B6" s="28">
        <v>0</v>
      </c>
      <c r="C6" s="28"/>
      <c r="D6" s="56"/>
      <c r="E6" s="4">
        <f t="shared" si="0"/>
        <v>0</v>
      </c>
      <c r="J6" t="s">
        <v>11</v>
      </c>
      <c r="K6" s="40" t="s">
        <v>28</v>
      </c>
      <c r="O6" s="51"/>
      <c r="P6" s="51"/>
      <c r="Q6" s="51"/>
      <c r="R6" s="51"/>
      <c r="S6" s="51"/>
      <c r="T6" s="51"/>
      <c r="U6" s="51"/>
      <c r="V6" s="51"/>
    </row>
    <row r="7" spans="1:23" ht="15.75" x14ac:dyDescent="0.25">
      <c r="A7" s="6" t="s">
        <v>13</v>
      </c>
      <c r="B7" s="29">
        <v>0</v>
      </c>
      <c r="C7" s="29"/>
      <c r="D7" s="57"/>
      <c r="E7" s="7">
        <f t="shared" si="0"/>
        <v>0</v>
      </c>
      <c r="J7" t="s">
        <v>14</v>
      </c>
      <c r="K7" s="41">
        <f ca="1">VLOOKUP(K5,INDIRECT(E1),3,TRUE)+((K5-VLOOKUP(K5,INDIRECT(E1),1,TRUE))*VLOOKUP(K5,INDIRECT(E1),2,TRUE))</f>
        <v>16682</v>
      </c>
      <c r="O7" s="52" t="s">
        <v>40</v>
      </c>
      <c r="P7" s="51"/>
      <c r="Q7" s="51"/>
      <c r="R7" s="51"/>
      <c r="S7" s="51"/>
      <c r="T7" s="51"/>
      <c r="U7" s="51"/>
      <c r="V7" s="51"/>
    </row>
    <row r="8" spans="1:23" x14ac:dyDescent="0.25">
      <c r="A8" s="6" t="s">
        <v>17</v>
      </c>
      <c r="B8" s="29">
        <v>0</v>
      </c>
      <c r="C8" s="29"/>
      <c r="D8" s="57"/>
      <c r="E8" s="7">
        <f t="shared" si="0"/>
        <v>0</v>
      </c>
      <c r="J8" t="s">
        <v>16</v>
      </c>
      <c r="K8" s="42">
        <f ca="1">VLOOKUP(K5,INDIRECT(K6),2,TRUE)</f>
        <v>0.24</v>
      </c>
      <c r="O8" s="51"/>
      <c r="P8" s="51"/>
      <c r="Q8" s="51"/>
      <c r="R8" s="51"/>
      <c r="S8" s="51"/>
      <c r="T8" s="51"/>
      <c r="U8" s="51"/>
      <c r="V8" s="51"/>
    </row>
    <row r="9" spans="1:23" ht="15.75" x14ac:dyDescent="0.25">
      <c r="A9" s="8" t="s">
        <v>19</v>
      </c>
      <c r="B9" s="29">
        <v>0</v>
      </c>
      <c r="C9" s="29"/>
      <c r="D9" s="57"/>
      <c r="E9" s="7">
        <f t="shared" si="0"/>
        <v>0</v>
      </c>
      <c r="J9" t="s">
        <v>18</v>
      </c>
      <c r="K9" s="42">
        <f ca="1">K7/K5</f>
        <v>0.13809602649006622</v>
      </c>
      <c r="O9" s="51"/>
      <c r="P9" s="52" t="s">
        <v>41</v>
      </c>
      <c r="Q9" s="51"/>
      <c r="R9" s="51"/>
      <c r="S9" s="51"/>
      <c r="T9" s="51"/>
      <c r="U9" s="51"/>
      <c r="V9" s="51"/>
    </row>
    <row r="10" spans="1:23" ht="15.75" thickBot="1" x14ac:dyDescent="0.3">
      <c r="A10" s="9" t="s">
        <v>15</v>
      </c>
      <c r="B10" s="30">
        <v>0</v>
      </c>
      <c r="C10" s="30"/>
      <c r="D10" s="58"/>
      <c r="E10" s="10">
        <f t="shared" si="0"/>
        <v>0</v>
      </c>
      <c r="O10" s="51"/>
      <c r="P10" s="51"/>
      <c r="Q10" s="51"/>
      <c r="R10" s="51"/>
      <c r="S10" s="51"/>
      <c r="T10" s="51"/>
      <c r="U10" s="51"/>
      <c r="V10" s="51"/>
    </row>
    <row r="11" spans="1:23" ht="15.75" thickTop="1" x14ac:dyDescent="0.25">
      <c r="A11" s="11" t="s">
        <v>20</v>
      </c>
      <c r="B11" s="12">
        <f t="shared" ref="B11:C11" si="1">SUM(B3:B10)</f>
        <v>150000</v>
      </c>
      <c r="C11" s="12">
        <f t="shared" si="1"/>
        <v>0</v>
      </c>
      <c r="D11" s="12">
        <f>SUM(D3:D10)</f>
        <v>0</v>
      </c>
      <c r="E11" s="12">
        <f>SUM(E3:E10)</f>
        <v>150000</v>
      </c>
      <c r="I11" s="5" t="s">
        <v>12</v>
      </c>
      <c r="O11" s="51"/>
      <c r="P11" s="672" t="s">
        <v>32</v>
      </c>
      <c r="Q11" s="673"/>
      <c r="R11" s="673"/>
      <c r="S11" s="51"/>
      <c r="T11" s="51"/>
      <c r="U11" s="51"/>
      <c r="V11" s="51"/>
    </row>
    <row r="12" spans="1:23" x14ac:dyDescent="0.25">
      <c r="A12" s="13"/>
      <c r="B12" s="14"/>
      <c r="C12" s="14"/>
      <c r="D12" s="14"/>
      <c r="E12" s="14"/>
      <c r="O12" s="51"/>
      <c r="P12" s="51"/>
      <c r="Q12" s="51"/>
      <c r="R12" s="51"/>
      <c r="S12" s="51"/>
      <c r="T12" s="51"/>
      <c r="U12" s="51"/>
      <c r="V12" s="51"/>
    </row>
    <row r="13" spans="1:23" ht="15" customHeight="1" x14ac:dyDescent="0.25">
      <c r="A13" s="681" t="s">
        <v>56</v>
      </c>
      <c r="B13" s="682"/>
      <c r="C13" s="682"/>
      <c r="D13" s="683"/>
      <c r="E13" s="47">
        <f>IF(E1="Single",14600,IF(E1="MFJ",29200,IF(E1="MFS",14600,IF(E1="HH",21900))))</f>
        <v>29200</v>
      </c>
      <c r="J13" s="15" t="s">
        <v>21</v>
      </c>
      <c r="K13" s="15" t="s">
        <v>22</v>
      </c>
      <c r="L13" s="15" t="s">
        <v>23</v>
      </c>
      <c r="M13" s="39"/>
      <c r="O13" s="51"/>
      <c r="P13" s="672" t="s">
        <v>33</v>
      </c>
      <c r="Q13" s="673"/>
      <c r="R13" s="673"/>
      <c r="S13" s="53">
        <v>2024</v>
      </c>
      <c r="T13" s="51"/>
      <c r="U13" s="51"/>
      <c r="V13" s="51"/>
    </row>
    <row r="14" spans="1:23" x14ac:dyDescent="0.25">
      <c r="A14" s="14"/>
      <c r="B14" s="16"/>
      <c r="C14" s="16"/>
      <c r="D14" s="14"/>
      <c r="E14" s="16"/>
      <c r="J14" s="17">
        <v>0</v>
      </c>
      <c r="K14" s="18">
        <v>0.1</v>
      </c>
      <c r="L14" s="19">
        <f ca="1">IFERROR(ROUND((Single[[#This Row],[From]]-OFFSET(Single[[#This Row],[From]],-1,0))*OFFSET(Single[[#This Row],[Cumulative]],-1,-1),2)+OFFSET(Single[[#This Row],[Cumulative]],-1,0),0)</f>
        <v>0</v>
      </c>
      <c r="M14" s="19"/>
      <c r="O14" s="51"/>
      <c r="P14" s="51"/>
      <c r="Q14" s="51"/>
      <c r="R14" s="51"/>
      <c r="S14" s="51"/>
      <c r="T14" s="51"/>
      <c r="U14" s="51"/>
      <c r="V14" s="51"/>
    </row>
    <row r="15" spans="1:23" ht="15" customHeight="1" x14ac:dyDescent="0.25">
      <c r="A15" s="662" t="s">
        <v>48</v>
      </c>
      <c r="B15" s="663"/>
      <c r="C15" s="663"/>
      <c r="D15" s="21">
        <f>B9*0.2</f>
        <v>0</v>
      </c>
      <c r="E15" s="48">
        <f>IF(E11 &lt; 364200, D15, 0)</f>
        <v>0</v>
      </c>
      <c r="J15" s="17">
        <v>11600</v>
      </c>
      <c r="K15" s="18">
        <v>0.12</v>
      </c>
      <c r="L15" s="19">
        <f ca="1">IFERROR(ROUND((Single[[#This Row],[From]]-OFFSET(Single[[#This Row],[From]],-1,0))*OFFSET(Single[[#This Row],[Cumulative]],-1,-1),2)+OFFSET(Single[[#This Row],[Cumulative]],-1,0),0)</f>
        <v>1160</v>
      </c>
      <c r="M15" s="19"/>
      <c r="O15" s="52" t="s">
        <v>42</v>
      </c>
      <c r="P15" s="51"/>
      <c r="Q15" s="51"/>
      <c r="R15" s="51"/>
      <c r="S15" s="51"/>
      <c r="T15" s="51"/>
      <c r="U15" s="51"/>
      <c r="V15" s="51"/>
    </row>
    <row r="16" spans="1:23" x14ac:dyDescent="0.25">
      <c r="A16" s="14"/>
      <c r="B16" s="16"/>
      <c r="C16" s="16"/>
      <c r="D16" s="14"/>
      <c r="E16" s="16"/>
      <c r="J16" s="17">
        <v>47150</v>
      </c>
      <c r="K16" s="18">
        <v>0.22</v>
      </c>
      <c r="L16" s="19">
        <f ca="1">IFERROR(ROUND((Single[[#This Row],[From]]-OFFSET(Single[[#This Row],[From]],-1,0))*OFFSET(Single[[#This Row],[Cumulative]],-1,-1),2)+OFFSET(Single[[#This Row],[Cumulative]],-1,0),0)</f>
        <v>5426</v>
      </c>
      <c r="M16" s="19"/>
      <c r="O16" s="51"/>
      <c r="P16" s="51"/>
      <c r="Q16" s="51"/>
      <c r="R16" s="51"/>
      <c r="S16" s="51"/>
      <c r="T16" s="51"/>
      <c r="U16" s="51"/>
      <c r="V16" s="51"/>
    </row>
    <row r="17" spans="1:22" ht="15" customHeight="1" x14ac:dyDescent="0.25">
      <c r="A17" s="684" t="s">
        <v>24</v>
      </c>
      <c r="B17" s="685"/>
      <c r="C17" s="685"/>
      <c r="D17" s="686"/>
      <c r="E17" s="22">
        <f>E11-E13-E15</f>
        <v>120800</v>
      </c>
      <c r="J17" s="17">
        <v>100525</v>
      </c>
      <c r="K17" s="18">
        <v>0.24</v>
      </c>
      <c r="L17" s="19">
        <f ca="1">IFERROR(ROUND((Single[[#This Row],[From]]-OFFSET(Single[[#This Row],[From]],-1,0))*OFFSET(Single[[#This Row],[Cumulative]],-1,-1),2)+OFFSET(Single[[#This Row],[Cumulative]],-1,0),0)</f>
        <v>17168.5</v>
      </c>
      <c r="M17" s="19"/>
      <c r="P17" s="672" t="s">
        <v>34</v>
      </c>
      <c r="Q17" s="673"/>
      <c r="R17" s="673"/>
      <c r="S17" s="51"/>
      <c r="T17" s="51"/>
      <c r="U17" s="51"/>
      <c r="V17" s="51"/>
    </row>
    <row r="18" spans="1:22" x14ac:dyDescent="0.25">
      <c r="A18" s="14"/>
      <c r="B18" s="16"/>
      <c r="C18" s="16"/>
      <c r="D18" s="14"/>
      <c r="E18" s="14"/>
      <c r="J18" s="17">
        <v>191950</v>
      </c>
      <c r="K18" s="18">
        <v>0.32</v>
      </c>
      <c r="L18" s="19">
        <f ca="1">IFERROR(ROUND((Single[[#This Row],[From]]-OFFSET(Single[[#This Row],[From]],-1,0))*OFFSET(Single[[#This Row],[Cumulative]],-1,-1),2)+OFFSET(Single[[#This Row],[Cumulative]],-1,0),0)</f>
        <v>39110.5</v>
      </c>
      <c r="M18" s="19"/>
      <c r="O18" s="51"/>
      <c r="P18" s="51"/>
      <c r="Q18" s="51"/>
      <c r="R18" s="51"/>
      <c r="S18" s="51"/>
      <c r="T18" s="51"/>
      <c r="U18" s="51"/>
      <c r="V18" s="51"/>
    </row>
    <row r="19" spans="1:22" ht="15" customHeight="1" x14ac:dyDescent="0.25">
      <c r="A19" s="662" t="s">
        <v>25</v>
      </c>
      <c r="B19" s="663"/>
      <c r="C19" s="663"/>
      <c r="D19" s="668"/>
      <c r="E19" s="32">
        <f>B9*0.15</f>
        <v>0</v>
      </c>
      <c r="J19" s="17">
        <v>243725</v>
      </c>
      <c r="K19" s="18">
        <v>0.35</v>
      </c>
      <c r="L19" s="19">
        <f ca="1">IFERROR(ROUND((Single[[#This Row],[From]]-OFFSET(Single[[#This Row],[From]],-1,0))*OFFSET(Single[[#This Row],[Cumulative]],-1,-1),2)+OFFSET(Single[[#This Row],[Cumulative]],-1,0),0)</f>
        <v>55678.5</v>
      </c>
      <c r="M19" s="19"/>
      <c r="O19" s="52" t="s">
        <v>35</v>
      </c>
      <c r="P19" s="52"/>
      <c r="Q19" s="52"/>
      <c r="R19" s="52"/>
      <c r="S19" s="54">
        <f ca="1">E33</f>
        <v>18350.2</v>
      </c>
      <c r="T19" s="51"/>
      <c r="U19" s="51"/>
      <c r="V19" s="51"/>
    </row>
    <row r="20" spans="1:22" ht="15" customHeight="1" x14ac:dyDescent="0.25">
      <c r="A20" s="14"/>
      <c r="B20" s="23"/>
      <c r="C20" s="23"/>
      <c r="D20" s="23"/>
      <c r="E20" s="33"/>
      <c r="J20" s="17">
        <v>609350</v>
      </c>
      <c r="K20" s="26">
        <v>0.37</v>
      </c>
      <c r="L20" s="19">
        <f ca="1">IFERROR(ROUND((Single[[#This Row],[From]]-OFFSET(Single[[#This Row],[From]],-1,0))*OFFSET(Single[[#This Row],[Cumulative]],-1,-1),2)+OFFSET(Single[[#This Row],[Cumulative]],-1,0),0)</f>
        <v>183647.25</v>
      </c>
      <c r="M20" s="19"/>
      <c r="O20" s="51"/>
      <c r="P20" s="51"/>
      <c r="Q20" s="51"/>
      <c r="R20" s="51"/>
      <c r="S20" s="51"/>
      <c r="T20" s="51"/>
      <c r="U20" s="51"/>
      <c r="V20" s="51"/>
    </row>
    <row r="21" spans="1:22" ht="15" customHeight="1" x14ac:dyDescent="0.25">
      <c r="A21" s="662" t="s">
        <v>48</v>
      </c>
      <c r="B21" s="663"/>
      <c r="C21" s="663"/>
      <c r="D21" s="31">
        <f>B9*0.2</f>
        <v>0</v>
      </c>
      <c r="E21" s="32">
        <f>IF(E11 &lt; 364200, D21, 0)</f>
        <v>0</v>
      </c>
      <c r="M21" s="19"/>
      <c r="O21" s="52" t="s">
        <v>43</v>
      </c>
      <c r="P21" s="51"/>
      <c r="Q21" s="51"/>
      <c r="R21" s="51"/>
      <c r="S21" s="51"/>
      <c r="T21" s="51"/>
      <c r="U21" s="51"/>
      <c r="V21" s="51"/>
    </row>
    <row r="22" spans="1:22" x14ac:dyDescent="0.25">
      <c r="A22" s="13"/>
      <c r="B22" s="14"/>
      <c r="C22" s="14"/>
      <c r="D22" s="14"/>
      <c r="E22" s="34"/>
      <c r="M22" s="19"/>
      <c r="O22" s="51"/>
      <c r="P22" s="51"/>
      <c r="Q22" s="51"/>
      <c r="R22" s="51"/>
      <c r="S22" s="51"/>
      <c r="T22" s="51"/>
      <c r="U22" s="51"/>
      <c r="V22" s="51"/>
    </row>
    <row r="23" spans="1:22" ht="15" customHeight="1" x14ac:dyDescent="0.25">
      <c r="A23" s="771" t="s">
        <v>26</v>
      </c>
      <c r="B23" s="772"/>
      <c r="C23" s="772"/>
      <c r="D23" s="773"/>
      <c r="E23" s="43">
        <f ca="1">K7-E19</f>
        <v>16682</v>
      </c>
      <c r="I23" s="5" t="s">
        <v>0</v>
      </c>
      <c r="M23" s="19"/>
      <c r="P23" s="52" t="s">
        <v>36</v>
      </c>
      <c r="T23" s="51"/>
      <c r="U23" s="51"/>
      <c r="V23" s="51"/>
    </row>
    <row r="24" spans="1:22" ht="15.75" x14ac:dyDescent="0.25">
      <c r="A24" s="24"/>
      <c r="B24" s="24"/>
      <c r="C24" s="24"/>
      <c r="D24" s="24"/>
      <c r="E24" s="35"/>
      <c r="M24" s="19"/>
      <c r="P24" s="52" t="s">
        <v>44</v>
      </c>
      <c r="T24" s="51"/>
      <c r="U24" s="51"/>
      <c r="V24" s="51"/>
    </row>
    <row r="25" spans="1:22" ht="15.75" x14ac:dyDescent="0.25">
      <c r="A25" s="662" t="s">
        <v>47</v>
      </c>
      <c r="B25" s="663"/>
      <c r="C25" s="20"/>
      <c r="D25" s="27">
        <f>(E7+E8+E6+E5)*0.035</f>
        <v>0</v>
      </c>
      <c r="E25" s="32">
        <f>IF(E17 &gt; 250000, D25, 0)</f>
        <v>0</v>
      </c>
      <c r="J25" s="15" t="s">
        <v>21</v>
      </c>
      <c r="K25" s="15" t="s">
        <v>22</v>
      </c>
      <c r="L25" s="15" t="s">
        <v>23</v>
      </c>
      <c r="P25" s="52" t="s">
        <v>37</v>
      </c>
      <c r="T25" s="51"/>
      <c r="U25" s="51"/>
      <c r="V25" s="51"/>
    </row>
    <row r="26" spans="1:22" ht="15.75" x14ac:dyDescent="0.25">
      <c r="A26" s="24"/>
      <c r="B26" s="24"/>
      <c r="C26" s="24"/>
      <c r="D26" s="24"/>
      <c r="E26" s="35"/>
      <c r="J26" s="17">
        <v>0</v>
      </c>
      <c r="K26" s="18">
        <v>0.1</v>
      </c>
      <c r="L26">
        <f ca="1">IFERROR(ROUND((MFJ[[#This Row],[From]]-OFFSET(MFJ[[#This Row],[From]],-1,0))*OFFSET(MFJ[[#This Row],[Cumulative]],-1,-1),2)+OFFSET(MFJ[[#This Row],[Cumulative]],-1,0),0)</f>
        <v>0</v>
      </c>
      <c r="O26" s="52" t="s">
        <v>44</v>
      </c>
      <c r="P26" s="51"/>
      <c r="Q26" s="51"/>
      <c r="R26" s="51"/>
      <c r="S26" s="51"/>
      <c r="T26" s="51"/>
      <c r="U26" s="51"/>
      <c r="V26" s="51"/>
    </row>
    <row r="27" spans="1:22" ht="15" customHeight="1" x14ac:dyDescent="0.25">
      <c r="A27" s="662" t="s">
        <v>46</v>
      </c>
      <c r="B27" s="663"/>
      <c r="C27" s="663"/>
      <c r="D27" s="668"/>
      <c r="E27" s="32">
        <f>C11</f>
        <v>0</v>
      </c>
      <c r="J27" s="17">
        <v>23200</v>
      </c>
      <c r="K27" s="18">
        <v>0.12</v>
      </c>
      <c r="L27" s="19">
        <f ca="1">IFERROR(ROUND((MFJ[[#This Row],[From]]-OFFSET(MFJ[[#This Row],[From]],-1,0))*OFFSET(MFJ[[#This Row],[Cumulative]],-1,-1),2)+OFFSET(MFJ[[#This Row],[Cumulative]],-1,0),0)</f>
        <v>2320</v>
      </c>
      <c r="O27" s="51"/>
      <c r="P27" s="52" t="s">
        <v>38</v>
      </c>
      <c r="Q27" s="51"/>
      <c r="R27" s="51"/>
      <c r="S27" s="51"/>
      <c r="T27" s="51"/>
      <c r="U27" s="51"/>
      <c r="V27" s="51"/>
    </row>
    <row r="28" spans="1:22" ht="15.75" x14ac:dyDescent="0.25">
      <c r="A28" s="24"/>
      <c r="B28" s="24"/>
      <c r="C28" s="24"/>
      <c r="D28" s="24"/>
      <c r="E28" s="25"/>
      <c r="J28" s="17">
        <v>94300</v>
      </c>
      <c r="K28" s="18">
        <v>0.22</v>
      </c>
      <c r="L28" s="19">
        <f ca="1">IFERROR(ROUND((MFJ[[#This Row],[From]]-OFFSET(MFJ[[#This Row],[From]],-1,0))*OFFSET(MFJ[[#This Row],[Cumulative]],-1,-1),2)+OFFSET(MFJ[[#This Row],[Cumulative]],-1,0),0)</f>
        <v>10852</v>
      </c>
      <c r="O28" s="51"/>
      <c r="Q28" s="52"/>
      <c r="R28" s="52"/>
      <c r="S28" s="51"/>
      <c r="T28" s="51"/>
      <c r="U28" s="51"/>
      <c r="V28" s="51"/>
    </row>
    <row r="29" spans="1:22" ht="15" customHeight="1" x14ac:dyDescent="0.25">
      <c r="A29" s="662" t="s">
        <v>50</v>
      </c>
      <c r="B29" s="663"/>
      <c r="C29" s="663"/>
      <c r="D29" s="668"/>
      <c r="E29" s="49">
        <v>0</v>
      </c>
      <c r="J29" s="17">
        <v>201050</v>
      </c>
      <c r="K29" s="18">
        <v>0.24</v>
      </c>
      <c r="L29" s="19">
        <f ca="1">IFERROR(ROUND((MFJ[[#This Row],[From]]-OFFSET(MFJ[[#This Row],[From]],-1,0))*OFFSET(MFJ[[#This Row],[Cumulative]],-1,-1),2)+OFFSET(MFJ[[#This Row],[Cumulative]],-1,0),0)</f>
        <v>34337</v>
      </c>
      <c r="M29" s="39"/>
      <c r="O29" s="669" t="s">
        <v>39</v>
      </c>
      <c r="P29" s="670"/>
      <c r="Q29" s="670"/>
      <c r="R29" s="670"/>
      <c r="S29" s="670"/>
      <c r="T29" s="670"/>
      <c r="U29" s="670"/>
      <c r="V29" s="51"/>
    </row>
    <row r="30" spans="1:22" ht="16.5" thickBot="1" x14ac:dyDescent="0.3">
      <c r="A30" s="24"/>
      <c r="B30" s="24"/>
      <c r="C30" s="24"/>
      <c r="D30" s="24"/>
      <c r="E30" s="24"/>
      <c r="J30" s="17">
        <v>383900</v>
      </c>
      <c r="K30" s="18">
        <v>0.32</v>
      </c>
      <c r="L30" s="19">
        <f ca="1">IFERROR(ROUND((MFJ[[#This Row],[From]]-OFFSET(MFJ[[#This Row],[From]],-1,0))*OFFSET(MFJ[[#This Row],[Cumulative]],-1,-1),2)+OFFSET(MFJ[[#This Row],[Cumulative]],-1,0),0)</f>
        <v>78221</v>
      </c>
      <c r="O30" s="51"/>
      <c r="P30" s="52" t="s">
        <v>44</v>
      </c>
      <c r="Q30" s="52"/>
      <c r="R30" s="52"/>
      <c r="S30" s="51"/>
      <c r="T30" s="51"/>
      <c r="U30" s="51"/>
      <c r="V30" s="51"/>
    </row>
    <row r="31" spans="1:22" ht="15" customHeight="1" thickTop="1" x14ac:dyDescent="0.25">
      <c r="A31" s="688" t="s">
        <v>52</v>
      </c>
      <c r="B31" s="689"/>
      <c r="C31" s="689"/>
      <c r="D31" s="46">
        <f ca="1">E23-E25-E27-E29</f>
        <v>16682</v>
      </c>
      <c r="E31" s="12">
        <f ca="1">IF(D31 &gt; 0, D31, 0)</f>
        <v>16682</v>
      </c>
      <c r="J31" s="17">
        <v>487450</v>
      </c>
      <c r="K31" s="18">
        <v>0.35</v>
      </c>
      <c r="L31" s="19">
        <f ca="1">IFERROR(ROUND((MFJ[[#This Row],[From]]-OFFSET(MFJ[[#This Row],[From]],-1,0))*OFFSET(MFJ[[#This Row],[Cumulative]],-1,-1),2)+OFFSET(MFJ[[#This Row],[Cumulative]],-1,0),0)</f>
        <v>111357</v>
      </c>
      <c r="M31" s="19"/>
      <c r="O31" s="51"/>
      <c r="Q31" s="52"/>
      <c r="R31" s="51"/>
      <c r="S31" s="51"/>
      <c r="T31" s="51"/>
      <c r="U31" s="51"/>
      <c r="V31" s="51"/>
    </row>
    <row r="32" spans="1:22" ht="15.75" thickBot="1" x14ac:dyDescent="0.3">
      <c r="J32" s="17">
        <v>731200</v>
      </c>
      <c r="K32" s="26">
        <v>0.37</v>
      </c>
      <c r="L32" s="19">
        <f ca="1">IFERROR(ROUND((MFJ[[#This Row],[From]]-OFFSET(MFJ[[#This Row],[From]],-1,0))*OFFSET(MFJ[[#This Row],[Cumulative]],-1,-1),2)+OFFSET(MFJ[[#This Row],[Cumulative]],-1,0),0)</f>
        <v>196669.5</v>
      </c>
      <c r="M32" s="19"/>
      <c r="O32" s="51" t="s">
        <v>63</v>
      </c>
      <c r="P32" s="51"/>
      <c r="Q32" s="51"/>
      <c r="R32" s="51"/>
      <c r="S32" s="51"/>
      <c r="T32" s="51"/>
      <c r="U32" s="51"/>
      <c r="V32" s="51"/>
    </row>
    <row r="33" spans="1:22" ht="15.75" thickTop="1" x14ac:dyDescent="0.25">
      <c r="A33" s="690" t="s">
        <v>49</v>
      </c>
      <c r="B33" s="691"/>
      <c r="C33" s="691"/>
      <c r="D33" s="692"/>
      <c r="E33" s="38">
        <f ca="1">E31*1.1</f>
        <v>18350.2</v>
      </c>
      <c r="M33" s="19"/>
      <c r="O33" s="51" t="s">
        <v>57</v>
      </c>
      <c r="V33" s="51"/>
    </row>
    <row r="34" spans="1:22" x14ac:dyDescent="0.25">
      <c r="I34" s="5" t="s">
        <v>27</v>
      </c>
      <c r="M34" s="19"/>
    </row>
    <row r="35" spans="1:22" x14ac:dyDescent="0.25">
      <c r="A35" s="45" t="s">
        <v>16</v>
      </c>
      <c r="B35" s="44">
        <f ca="1">K8</f>
        <v>0.24</v>
      </c>
      <c r="C35" s="660" t="s">
        <v>54</v>
      </c>
      <c r="D35" s="661"/>
      <c r="E35" s="44">
        <f ca="1">E23/E11</f>
        <v>0.11121333333333333</v>
      </c>
      <c r="M35" s="19"/>
      <c r="P35" s="55"/>
      <c r="Q35" s="55"/>
      <c r="R35" s="55"/>
    </row>
    <row r="36" spans="1:22" x14ac:dyDescent="0.25">
      <c r="A36" s="50"/>
      <c r="B36" s="50"/>
      <c r="C36" s="50"/>
      <c r="D36" s="50"/>
      <c r="E36" s="50"/>
      <c r="J36" s="15" t="s">
        <v>21</v>
      </c>
      <c r="K36" s="15" t="s">
        <v>22</v>
      </c>
      <c r="L36" s="15" t="s">
        <v>23</v>
      </c>
      <c r="M36" s="19"/>
      <c r="P36" s="55"/>
      <c r="Q36" s="55"/>
      <c r="R36" s="55"/>
    </row>
    <row r="37" spans="1:22" x14ac:dyDescent="0.25">
      <c r="A37" s="50"/>
      <c r="B37" s="50"/>
      <c r="C37" s="50"/>
      <c r="D37" s="50"/>
      <c r="E37" s="50"/>
      <c r="J37" s="17">
        <v>0</v>
      </c>
      <c r="K37" s="18">
        <v>0.1</v>
      </c>
      <c r="L37">
        <f ca="1">IFERROR(ROUND((MFS[[#This Row],[From]]-OFFSET(MFS[[#This Row],[From]],-1,0))*OFFSET(MFS[[#This Row],[Cumulative]],-1,-1),2)+OFFSET(MFS[[#This Row],[Cumulative]],-1,0),0)</f>
        <v>0</v>
      </c>
      <c r="O37" s="55" t="s">
        <v>58</v>
      </c>
      <c r="P37" s="55"/>
      <c r="Q37" s="55"/>
    </row>
    <row r="38" spans="1:22" x14ac:dyDescent="0.25">
      <c r="A38" s="50"/>
      <c r="B38" s="50"/>
      <c r="C38" s="50"/>
      <c r="D38" s="50"/>
      <c r="E38" s="50"/>
      <c r="J38" s="17">
        <v>11600</v>
      </c>
      <c r="K38" s="18">
        <v>0.12</v>
      </c>
      <c r="L38" s="19">
        <f ca="1">IFERROR(ROUND((MFS[[#This Row],[From]]-OFFSET(MFS[[#This Row],[From]],-1,0))*OFFSET(MFS[[#This Row],[Cumulative]],-1,-1),2)+OFFSET(MFS[[#This Row],[Cumulative]],-1,0),0)</f>
        <v>1160</v>
      </c>
      <c r="O38" s="55" t="s">
        <v>59</v>
      </c>
      <c r="P38" s="55"/>
      <c r="Q38" s="55"/>
    </row>
    <row r="39" spans="1:22" x14ac:dyDescent="0.25">
      <c r="A39" s="50"/>
      <c r="B39" s="50"/>
      <c r="C39" s="50"/>
      <c r="D39" s="50"/>
      <c r="E39" s="50"/>
      <c r="J39" s="17">
        <v>47150</v>
      </c>
      <c r="K39" s="18">
        <v>0.22</v>
      </c>
      <c r="L39" s="19">
        <f ca="1">IFERROR(ROUND((MFS[[#This Row],[From]]-OFFSET(MFS[[#This Row],[From]],-1,0))*OFFSET(MFS[[#This Row],[Cumulative]],-1,-1),2)+OFFSET(MFS[[#This Row],[Cumulative]],-1,0),0)</f>
        <v>5426</v>
      </c>
      <c r="O39" s="55" t="s">
        <v>60</v>
      </c>
      <c r="P39" s="55"/>
      <c r="Q39" s="55"/>
    </row>
    <row r="40" spans="1:22" x14ac:dyDescent="0.25">
      <c r="A40" s="50"/>
      <c r="B40" s="50"/>
      <c r="C40" s="50"/>
      <c r="D40" s="50"/>
      <c r="E40" s="50"/>
      <c r="J40" s="17">
        <v>100525</v>
      </c>
      <c r="K40" s="18">
        <v>0.24</v>
      </c>
      <c r="L40" s="19">
        <f ca="1">IFERROR(ROUND((MFS[[#This Row],[From]]-OFFSET(MFS[[#This Row],[From]],-1,0))*OFFSET(MFS[[#This Row],[Cumulative]],-1,-1),2)+OFFSET(MFS[[#This Row],[Cumulative]],-1,0),0)</f>
        <v>17168.5</v>
      </c>
      <c r="M40" s="39"/>
      <c r="O40" s="55" t="s">
        <v>61</v>
      </c>
    </row>
    <row r="41" spans="1:22" x14ac:dyDescent="0.25">
      <c r="A41" s="50"/>
      <c r="B41" s="50"/>
      <c r="C41" s="50"/>
      <c r="D41" s="50"/>
      <c r="E41" s="50"/>
      <c r="J41" s="17">
        <v>191950</v>
      </c>
      <c r="K41" s="18">
        <v>0.32</v>
      </c>
      <c r="L41" s="19">
        <f ca="1">IFERROR(ROUND((MFS[[#This Row],[From]]-OFFSET(MFS[[#This Row],[From]],-1,0))*OFFSET(MFS[[#This Row],[Cumulative]],-1,-1),2)+OFFSET(MFS[[#This Row],[Cumulative]],-1,0),0)</f>
        <v>39110.5</v>
      </c>
      <c r="O41" s="55" t="s">
        <v>62</v>
      </c>
    </row>
    <row r="42" spans="1:22" x14ac:dyDescent="0.25">
      <c r="A42" s="50"/>
      <c r="B42" s="50"/>
      <c r="C42" s="50"/>
      <c r="D42" s="50"/>
      <c r="E42" s="50"/>
      <c r="J42" s="17">
        <v>243725</v>
      </c>
      <c r="K42" s="18">
        <v>0.35</v>
      </c>
      <c r="L42" s="19">
        <f ca="1">IFERROR(ROUND((MFS[[#This Row],[From]]-OFFSET(MFS[[#This Row],[From]],-1,0))*OFFSET(MFS[[#This Row],[Cumulative]],-1,-1),2)+OFFSET(MFS[[#This Row],[Cumulative]],-1,0),0)</f>
        <v>55678.5</v>
      </c>
      <c r="M42" s="19"/>
    </row>
    <row r="43" spans="1:22" x14ac:dyDescent="0.25">
      <c r="A43" s="50"/>
      <c r="B43" s="50"/>
      <c r="C43" s="50"/>
      <c r="D43" s="50"/>
      <c r="E43" s="50"/>
      <c r="J43" s="17">
        <v>365600</v>
      </c>
      <c r="K43" s="26">
        <v>0.37</v>
      </c>
      <c r="L43" s="19">
        <f ca="1">IFERROR(ROUND((MFS[[#This Row],[From]]-OFFSET(MFS[[#This Row],[From]],-1,0))*OFFSET(MFS[[#This Row],[Cumulative]],-1,-1),2)+OFFSET(MFS[[#This Row],[Cumulative]],-1,0),0)</f>
        <v>98334.75</v>
      </c>
      <c r="M43" s="19"/>
    </row>
    <row r="44" spans="1:22" x14ac:dyDescent="0.25">
      <c r="A44" s="50"/>
      <c r="B44" s="50"/>
      <c r="C44" s="50"/>
      <c r="D44" s="50"/>
      <c r="E44" s="50"/>
      <c r="M44" s="19"/>
    </row>
    <row r="45" spans="1:22" x14ac:dyDescent="0.25">
      <c r="A45" s="50"/>
      <c r="B45" s="50"/>
      <c r="C45" s="50"/>
      <c r="D45" s="50"/>
      <c r="E45" s="50"/>
      <c r="I45" s="5" t="s">
        <v>28</v>
      </c>
      <c r="M45" s="19"/>
    </row>
    <row r="46" spans="1:22" x14ac:dyDescent="0.25">
      <c r="M46" s="19"/>
    </row>
    <row r="47" spans="1:22" x14ac:dyDescent="0.25">
      <c r="J47" s="15" t="s">
        <v>21</v>
      </c>
      <c r="K47" s="15" t="s">
        <v>22</v>
      </c>
      <c r="L47" s="15" t="s">
        <v>23</v>
      </c>
      <c r="M47" s="19"/>
    </row>
    <row r="48" spans="1:22" x14ac:dyDescent="0.25">
      <c r="J48" s="17">
        <v>0</v>
      </c>
      <c r="K48" s="18">
        <v>0.1</v>
      </c>
      <c r="L48">
        <f ca="1">IFERROR(ROUND((HH[[#This Row],[From]]-OFFSET(HH[[#This Row],[From]],-1,0))*OFFSET(HH[[#This Row],[Cumulative]],-1,-1),2)+OFFSET(HH[[#This Row],[Cumulative]],-1,0),0)</f>
        <v>0</v>
      </c>
    </row>
    <row r="49" spans="10:13" x14ac:dyDescent="0.25">
      <c r="J49" s="17">
        <v>16550</v>
      </c>
      <c r="K49" s="18">
        <v>0.12</v>
      </c>
      <c r="L49" s="19">
        <f ca="1">IFERROR(ROUND((HH[[#This Row],[From]]-OFFSET(HH[[#This Row],[From]],-1,0))*OFFSET(HH[[#This Row],[Cumulative]],-1,-1),2)+OFFSET(HH[[#This Row],[Cumulative]],-1,0),0)</f>
        <v>1655</v>
      </c>
    </row>
    <row r="50" spans="10:13" x14ac:dyDescent="0.25">
      <c r="J50" s="17">
        <v>63100</v>
      </c>
      <c r="K50" s="18">
        <v>0.22</v>
      </c>
      <c r="L50" s="19">
        <f ca="1">IFERROR(ROUND((HH[[#This Row],[From]]-OFFSET(HH[[#This Row],[From]],-1,0))*OFFSET(HH[[#This Row],[Cumulative]],-1,-1),2)+OFFSET(HH[[#This Row],[Cumulative]],-1,0),0)</f>
        <v>7241</v>
      </c>
    </row>
    <row r="51" spans="10:13" x14ac:dyDescent="0.25">
      <c r="J51" s="17">
        <v>100500</v>
      </c>
      <c r="K51" s="18">
        <v>0.24</v>
      </c>
      <c r="L51" s="19">
        <f ca="1">IFERROR(ROUND((HH[[#This Row],[From]]-OFFSET(HH[[#This Row],[From]],-1,0))*OFFSET(HH[[#This Row],[Cumulative]],-1,-1),2)+OFFSET(HH[[#This Row],[Cumulative]],-1,0),0)</f>
        <v>15469</v>
      </c>
      <c r="M51" s="39"/>
    </row>
    <row r="52" spans="10:13" x14ac:dyDescent="0.25">
      <c r="J52" s="17">
        <v>191950</v>
      </c>
      <c r="K52" s="18">
        <v>0.32</v>
      </c>
      <c r="L52" s="19">
        <f ca="1">IFERROR(ROUND((HH[[#This Row],[From]]-OFFSET(HH[[#This Row],[From]],-1,0))*OFFSET(HH[[#This Row],[Cumulative]],-1,-1),2)+OFFSET(HH[[#This Row],[Cumulative]],-1,0),0)</f>
        <v>37417</v>
      </c>
    </row>
    <row r="53" spans="10:13" x14ac:dyDescent="0.25">
      <c r="J53" s="17">
        <v>243700</v>
      </c>
      <c r="K53" s="18">
        <v>0.35</v>
      </c>
      <c r="L53" s="19">
        <f ca="1">IFERROR(ROUND((HH[[#This Row],[From]]-OFFSET(HH[[#This Row],[From]],-1,0))*OFFSET(HH[[#This Row],[Cumulative]],-1,-1),2)+OFFSET(HH[[#This Row],[Cumulative]],-1,0),0)</f>
        <v>53977</v>
      </c>
      <c r="M53" s="19"/>
    </row>
    <row r="54" spans="10:13" x14ac:dyDescent="0.25">
      <c r="J54" s="17">
        <v>609350</v>
      </c>
      <c r="K54" s="26">
        <v>0.37</v>
      </c>
      <c r="L54" s="19">
        <f ca="1">IFERROR(ROUND((HH[[#This Row],[From]]-OFFSET(HH[[#This Row],[From]],-1,0))*OFFSET(HH[[#This Row],[Cumulative]],-1,-1),2)+OFFSET(HH[[#This Row],[Cumulative]],-1,0),0)</f>
        <v>181954.5</v>
      </c>
      <c r="M54" s="19"/>
    </row>
    <row r="55" spans="10:13" x14ac:dyDescent="0.25">
      <c r="K55" s="17"/>
      <c r="L55" s="18"/>
      <c r="M55" s="19"/>
    </row>
    <row r="56" spans="10:13" x14ac:dyDescent="0.25">
      <c r="K56" s="17"/>
      <c r="L56" s="18"/>
      <c r="M56" s="19"/>
    </row>
    <row r="57" spans="10:13" x14ac:dyDescent="0.25">
      <c r="K57" s="17"/>
      <c r="L57" s="18"/>
      <c r="M57" s="19"/>
    </row>
    <row r="58" spans="10:13" x14ac:dyDescent="0.25">
      <c r="K58" s="17"/>
      <c r="L58" s="26"/>
      <c r="M58" s="19"/>
    </row>
    <row r="60" spans="10:13" x14ac:dyDescent="0.25">
      <c r="J60" t="s">
        <v>12</v>
      </c>
      <c r="K60">
        <v>14600</v>
      </c>
    </row>
    <row r="61" spans="10:13" x14ac:dyDescent="0.25">
      <c r="J61" t="s">
        <v>0</v>
      </c>
      <c r="K61">
        <v>29200</v>
      </c>
    </row>
    <row r="62" spans="10:13" x14ac:dyDescent="0.25">
      <c r="J62" t="s">
        <v>27</v>
      </c>
      <c r="K62">
        <v>14600</v>
      </c>
    </row>
    <row r="63" spans="10:13" x14ac:dyDescent="0.25">
      <c r="J63" t="s">
        <v>55</v>
      </c>
      <c r="K63">
        <v>21900</v>
      </c>
    </row>
  </sheetData>
  <mergeCells count="21">
    <mergeCell ref="C35:D35"/>
    <mergeCell ref="A21:C21"/>
    <mergeCell ref="C1:D1"/>
    <mergeCell ref="A1:B1"/>
    <mergeCell ref="O1:W1"/>
    <mergeCell ref="O3:V3"/>
    <mergeCell ref="O5:V5"/>
    <mergeCell ref="P11:R11"/>
    <mergeCell ref="P13:R13"/>
    <mergeCell ref="A15:C15"/>
    <mergeCell ref="P17:R17"/>
    <mergeCell ref="A13:D13"/>
    <mergeCell ref="A17:D17"/>
    <mergeCell ref="A19:D19"/>
    <mergeCell ref="A23:D23"/>
    <mergeCell ref="A27:D27"/>
    <mergeCell ref="A33:D33"/>
    <mergeCell ref="A31:C31"/>
    <mergeCell ref="O29:U29"/>
    <mergeCell ref="A25:B25"/>
    <mergeCell ref="A29:D29"/>
  </mergeCells>
  <dataValidations count="2">
    <dataValidation type="list" allowBlank="1" showInputMessage="1" showErrorMessage="1" sqref="K6" xr:uid="{659458F2-FE6D-4B43-9821-BCF7498411BA}">
      <formula1>"Single, MFJ, MFS, HH"</formula1>
    </dataValidation>
    <dataValidation type="list" allowBlank="1" showInputMessage="1" showErrorMessage="1" prompt="Single: Single_x000a_MFJ: Married Filing Jointly_x000a_MFS: Married Filing Separately_x000a_HH: Head of Household" sqref="E1" xr:uid="{AE8998AA-2CDD-4920-A841-A2331BA5A1EF}">
      <formula1>"Single, MFJ, MFS, HH"</formula1>
    </dataValidation>
  </dataValidations>
  <hyperlinks>
    <hyperlink ref="O3" r:id="rId1" display="https://directpay.irs.gov/directpay/payment" xr:uid="{1E8EE6FF-629E-4DBD-BE81-2A8817265996}"/>
  </hyperlinks>
  <pageMargins left="0.25" right="0.25" top="0.75" bottom="0.75" header="0.3" footer="0.3"/>
  <pageSetup orientation="landscape" r:id="rId2"/>
  <drawing r:id="rId3"/>
  <tableParts count="4">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Basic Information</vt:lpstr>
      <vt:lpstr>Income &amp; Exp Worksheet </vt:lpstr>
      <vt:lpstr>2023 Tax Estimator</vt:lpstr>
      <vt:lpstr>Business Tax Deadlines - 2024 </vt:lpstr>
      <vt:lpstr>Annual Reports and Franchise Ta</vt:lpstr>
      <vt:lpstr>Personal Tax Savings</vt:lpstr>
      <vt:lpstr>Business Tax Savings</vt:lpstr>
      <vt:lpstr>Possible Business Expense</vt:lpstr>
      <vt:lpstr>2024 Tax Year Calculator</vt:lpstr>
      <vt:lpstr>'2023 Tax Estimator'!Print_Area</vt:lpstr>
      <vt:lpstr>'Basic Information'!Print_Area</vt:lpstr>
      <vt:lpstr>'Income &amp; Exp Worksheet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Pramod Zacharias</dc:creator>
  <cp:lastModifiedBy>Pramod Zacharias</cp:lastModifiedBy>
  <cp:lastPrinted>2023-12-18T20:45:52Z</cp:lastPrinted>
  <dcterms:created xsi:type="dcterms:W3CDTF">2023-12-11T19:33:42Z</dcterms:created>
  <dcterms:modified xsi:type="dcterms:W3CDTF">2023-12-28T21:15:42Z</dcterms:modified>
</cp:coreProperties>
</file>