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Server2019\f\Employee Data\OneDrive\2024 Tax Season\2024 Tax forms\2024 Tax Forms Final\"/>
    </mc:Choice>
  </mc:AlternateContent>
  <xr:revisionPtr revIDLastSave="0" documentId="13_ncr:1_{9F537B99-1535-4831-8B6A-E27F7CE4D06A}" xr6:coauthVersionLast="47" xr6:coauthVersionMax="47" xr10:uidLastSave="{00000000-0000-0000-0000-000000000000}"/>
  <workbookProtection workbookAlgorithmName="SHA-512" workbookHashValue="zPW7C6Ov+LsjcqfE7O1kVup/B8ApeI7g0xrnVo6lGpZqlznljx8SPbmiMc5JuMJcNWxQ/NuquBuJ/P0WQSU0zg==" workbookSaltValue="tOo9Q8pEiceWGhghFEDRew==" workbookSpinCount="100000" lockStructure="1"/>
  <bookViews>
    <workbookView xWindow="-28920" yWindow="-105" windowWidth="29040" windowHeight="15720" tabRatio="601" firstSheet="1" activeTab="1" xr2:uid="{54B8A11E-FCFA-41DE-B1A0-00B456BBC760}"/>
  </bookViews>
  <sheets>
    <sheet name="Basic Information" sheetId="28" state="hidden" r:id="rId1"/>
    <sheet name="2024 Tax Estimator" sheetId="8" r:id="rId2"/>
    <sheet name="Main Page (Total)" sheetId="11" state="hidden" r:id="rId3"/>
    <sheet name="Jan" sheetId="12" state="hidden" r:id="rId4"/>
    <sheet name="Feb" sheetId="13" state="hidden" r:id="rId5"/>
    <sheet name="March" sheetId="14" state="hidden" r:id="rId6"/>
    <sheet name="April" sheetId="15" state="hidden" r:id="rId7"/>
    <sheet name="May" sheetId="16" state="hidden" r:id="rId8"/>
    <sheet name="June" sheetId="17" state="hidden" r:id="rId9"/>
    <sheet name="July" sheetId="18" state="hidden" r:id="rId10"/>
    <sheet name="Aug" sheetId="19" state="hidden" r:id="rId11"/>
    <sheet name="Sep" sheetId="20" state="hidden" r:id="rId12"/>
    <sheet name="Oct" sheetId="21" state="hidden" r:id="rId13"/>
    <sheet name="Nov" sheetId="22" state="hidden" r:id="rId14"/>
    <sheet name="Dec" sheetId="23" state="hidden" r:id="rId15"/>
    <sheet name="1st QTR" sheetId="24" state="hidden" r:id="rId16"/>
    <sheet name="2nd QTR" sheetId="25" state="hidden" r:id="rId17"/>
    <sheet name="3rd QTR" sheetId="26" state="hidden" r:id="rId18"/>
    <sheet name="4th QTR" sheetId="27" state="hidden" r:id="rId19"/>
    <sheet name="Business Tax Deadlines - 2024 " sheetId="9" state="hidden" r:id="rId20"/>
    <sheet name="Annual Reports and Franchise Ta" sheetId="10" state="hidden" r:id="rId21"/>
    <sheet name="Business Tax Savings" sheetId="6" state="hidden" r:id="rId22"/>
    <sheet name="2024 Tax Year Calculator" sheetId="1" state="hidden" r:id="rId23"/>
  </sheets>
  <externalReferences>
    <externalReference r:id="rId24"/>
    <externalReference r:id="rId25"/>
  </externalReferences>
  <definedNames>
    <definedName name="__IntlFixup" hidden="1">TRUE</definedName>
    <definedName name="_Order1" hidden="1">0</definedName>
    <definedName name="categories">OFFSET([1]Categories!$A$1,0,0,MATCH(REPT("z",255),[1]Categories!$A$1:$A$65536),1)</definedName>
    <definedName name="Data.Dump" hidden="1">OFFSET([0]!Data.Top.Left,1,0)</definedName>
    <definedName name="HTML_CodePage" hidden="1">1252</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Macro1">[0]!Macro1</definedName>
    <definedName name="Macro2">[0]!Macro2</definedName>
    <definedName name="Ownership" hidden="1">OFFSET([0]!Data.Top.Left,1,0)</definedName>
    <definedName name="_xlnm.Print_Area" localSheetId="15">'1st QTR'!$B$2:$AB$44</definedName>
    <definedName name="_xlnm.Print_Area" localSheetId="16">'2nd QTR'!$B$2:$AB$44</definedName>
    <definedName name="_xlnm.Print_Area" localSheetId="17">'3rd QTR'!$B$2:$AB$44</definedName>
    <definedName name="_xlnm.Print_Area" localSheetId="18">'4th QTR'!$B$2:$AB$44</definedName>
    <definedName name="_xlnm.Print_Area" localSheetId="6">April!$B$2:$AB$44</definedName>
    <definedName name="_xlnm.Print_Area" localSheetId="10">Aug!$B$2:$AB$44</definedName>
    <definedName name="_xlnm.Print_Area" localSheetId="0">'Basic Information'!$B$1:$Z$59</definedName>
    <definedName name="_xlnm.Print_Area" localSheetId="14">Dec!$B$2:$AB$44</definedName>
    <definedName name="_xlnm.Print_Area" localSheetId="4">Feb!$B$2:$AB$44</definedName>
    <definedName name="_xlnm.Print_Area" localSheetId="3">Jan!$B$2:$AB$44</definedName>
    <definedName name="_xlnm.Print_Area" localSheetId="9">July!$B$2:$AB$44</definedName>
    <definedName name="_xlnm.Print_Area" localSheetId="8">June!$B$2:$AB$44</definedName>
    <definedName name="_xlnm.Print_Area" localSheetId="2">'Main Page (Total)'!$B$1:$AB$44</definedName>
    <definedName name="_xlnm.Print_Area" localSheetId="5">March!$B$2:$AB$44</definedName>
    <definedName name="_xlnm.Print_Area" localSheetId="7">May!$B$2:$AB$44</definedName>
    <definedName name="_xlnm.Print_Area" localSheetId="13">Nov!$B$2:$AB$44</definedName>
    <definedName name="_xlnm.Print_Area" localSheetId="12">Oct!$B$2:$AB$44</definedName>
    <definedName name="_xlnm.Print_Area" localSheetId="11">Sep!$B$2:$AB$44</definedName>
    <definedName name="valuevx">42.314159</definedName>
    <definedName name="vertex42_copyright" hidden="1">"© 2010-2019 by Vertex42.com"</definedName>
    <definedName name="vertex42_id" hidden="1">"expense-reimbursement-form.xlsx"</definedName>
    <definedName name="vertex42_title" hidden="1">"Expense Reimbursement Form"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8" l="1"/>
  <c r="G1" i="8" l="1"/>
  <c r="F30" i="8"/>
  <c r="W20" i="16"/>
  <c r="Y23" i="25"/>
  <c r="AX7" i="11"/>
  <c r="P18" i="12"/>
  <c r="W6" i="27"/>
  <c r="AB6" i="27" s="1"/>
  <c r="W59" i="28"/>
  <c r="Y60" i="28" s="1"/>
  <c r="Y59" i="28"/>
  <c r="J51" i="28"/>
  <c r="J50" i="28"/>
  <c r="W40" i="28"/>
  <c r="J40" i="28"/>
  <c r="R5" i="28"/>
  <c r="D5" i="28"/>
  <c r="O15" i="8"/>
  <c r="O16" i="8"/>
  <c r="O17" i="8"/>
  <c r="O18" i="8"/>
  <c r="P19" i="13"/>
  <c r="P19" i="14"/>
  <c r="P19" i="15"/>
  <c r="P19" i="16"/>
  <c r="P19" i="17"/>
  <c r="P19" i="18"/>
  <c r="P19" i="19"/>
  <c r="P19" i="20"/>
  <c r="P19" i="21"/>
  <c r="P19" i="22"/>
  <c r="P19" i="23"/>
  <c r="P19" i="12"/>
  <c r="P18" i="13"/>
  <c r="P18" i="14"/>
  <c r="P18" i="15"/>
  <c r="P18" i="16"/>
  <c r="P18" i="17"/>
  <c r="P18" i="18"/>
  <c r="P18" i="19"/>
  <c r="P18" i="20"/>
  <c r="P18" i="21"/>
  <c r="P18" i="22"/>
  <c r="P18" i="23"/>
  <c r="C39" i="13"/>
  <c r="C40" i="13"/>
  <c r="C41" i="13"/>
  <c r="C39" i="14"/>
  <c r="C40" i="14"/>
  <c r="C41" i="14"/>
  <c r="C39" i="15"/>
  <c r="C40" i="15"/>
  <c r="C41" i="15"/>
  <c r="C39" i="16"/>
  <c r="C40" i="16"/>
  <c r="C41" i="16"/>
  <c r="C39" i="17"/>
  <c r="C40" i="17"/>
  <c r="C41" i="17"/>
  <c r="C39" i="18"/>
  <c r="C40" i="18"/>
  <c r="C41" i="18"/>
  <c r="C39" i="19"/>
  <c r="C40" i="19"/>
  <c r="C41" i="19"/>
  <c r="C39" i="20"/>
  <c r="C40" i="20"/>
  <c r="C41" i="20"/>
  <c r="C39" i="21"/>
  <c r="C40" i="21"/>
  <c r="C41" i="21"/>
  <c r="C39" i="22"/>
  <c r="C40" i="22"/>
  <c r="C41" i="22"/>
  <c r="C39" i="23"/>
  <c r="C40" i="23"/>
  <c r="C41" i="23"/>
  <c r="C39" i="12"/>
  <c r="C40" i="12"/>
  <c r="C41" i="12"/>
  <c r="C38" i="13"/>
  <c r="C38" i="14"/>
  <c r="C38" i="15"/>
  <c r="C38" i="16"/>
  <c r="C38" i="17"/>
  <c r="C38" i="18"/>
  <c r="C38" i="19"/>
  <c r="C38" i="20"/>
  <c r="C38" i="21"/>
  <c r="C38" i="22"/>
  <c r="C38" i="23"/>
  <c r="C38" i="12"/>
  <c r="O27" i="8"/>
  <c r="O49" i="8"/>
  <c r="O50" i="8" s="1"/>
  <c r="O51" i="8" s="1"/>
  <c r="O52" i="8" s="1"/>
  <c r="O53" i="8" s="1"/>
  <c r="O54" i="8" s="1"/>
  <c r="O55" i="8" s="1"/>
  <c r="O38" i="8"/>
  <c r="O39" i="8" s="1"/>
  <c r="O40" i="8" s="1"/>
  <c r="O41" i="8" s="1"/>
  <c r="O42" i="8" s="1"/>
  <c r="O43" i="8" s="1"/>
  <c r="O44" i="8" s="1"/>
  <c r="O19" i="8"/>
  <c r="O20" i="8" s="1"/>
  <c r="O21" i="8" s="1"/>
  <c r="AA2" i="27"/>
  <c r="B3" i="27"/>
  <c r="K6" i="27"/>
  <c r="K7" i="27"/>
  <c r="Y7" i="27"/>
  <c r="AC7" i="27" s="1"/>
  <c r="K8" i="27"/>
  <c r="Y8" i="27"/>
  <c r="K9" i="27"/>
  <c r="K10" i="27"/>
  <c r="K11" i="27"/>
  <c r="K12" i="27"/>
  <c r="W12" i="27"/>
  <c r="K13" i="27"/>
  <c r="W13" i="27"/>
  <c r="K14" i="27"/>
  <c r="Y14" i="27"/>
  <c r="K15" i="27"/>
  <c r="Y15" i="27"/>
  <c r="K16" i="27"/>
  <c r="Y16" i="27"/>
  <c r="H17" i="27"/>
  <c r="Y17" i="27"/>
  <c r="K18" i="27"/>
  <c r="Y18" i="27"/>
  <c r="K19" i="27"/>
  <c r="Y19" i="27"/>
  <c r="K20" i="27"/>
  <c r="K21" i="27"/>
  <c r="K22" i="27"/>
  <c r="K23" i="27"/>
  <c r="Y23" i="27"/>
  <c r="K24" i="27"/>
  <c r="Y24" i="27"/>
  <c r="K25" i="27"/>
  <c r="Y25" i="27"/>
  <c r="K26" i="27"/>
  <c r="Y26" i="27"/>
  <c r="K27" i="27"/>
  <c r="Y27" i="27"/>
  <c r="K28" i="27"/>
  <c r="Y28" i="27"/>
  <c r="K29" i="27"/>
  <c r="Y29" i="27"/>
  <c r="K30" i="27"/>
  <c r="Y30" i="27"/>
  <c r="K31" i="27"/>
  <c r="K32" i="27"/>
  <c r="K33" i="27"/>
  <c r="K34" i="27"/>
  <c r="K35" i="27"/>
  <c r="K36" i="27"/>
  <c r="K37" i="27"/>
  <c r="K38" i="27"/>
  <c r="K39" i="27"/>
  <c r="K40" i="27"/>
  <c r="K41" i="27"/>
  <c r="AA2" i="26"/>
  <c r="B3" i="26"/>
  <c r="K6" i="26"/>
  <c r="W6" i="26"/>
  <c r="AB6" i="26" s="1"/>
  <c r="K7" i="26"/>
  <c r="Y7" i="26"/>
  <c r="AC7" i="26" s="1"/>
  <c r="K8" i="26"/>
  <c r="Y8" i="26"/>
  <c r="K9" i="26"/>
  <c r="K10" i="26"/>
  <c r="K11" i="26"/>
  <c r="K12" i="26"/>
  <c r="W12" i="26"/>
  <c r="K13" i="26"/>
  <c r="W13" i="26"/>
  <c r="K14" i="26"/>
  <c r="Y14" i="26"/>
  <c r="K15" i="26"/>
  <c r="Y15" i="26"/>
  <c r="K16" i="26"/>
  <c r="Y16" i="26"/>
  <c r="H17" i="26"/>
  <c r="Y17" i="26"/>
  <c r="K18" i="26"/>
  <c r="Y18" i="26"/>
  <c r="K19" i="26"/>
  <c r="Y19" i="26"/>
  <c r="K20" i="26"/>
  <c r="K21" i="26"/>
  <c r="K22" i="26"/>
  <c r="K23" i="26"/>
  <c r="Y23" i="26"/>
  <c r="K24" i="26"/>
  <c r="Y24" i="26"/>
  <c r="K25" i="26"/>
  <c r="Y25" i="26"/>
  <c r="K26" i="26"/>
  <c r="Y26" i="26"/>
  <c r="K27" i="26"/>
  <c r="Y27" i="26"/>
  <c r="K28" i="26"/>
  <c r="Y28" i="26"/>
  <c r="K29" i="26"/>
  <c r="Y29" i="26"/>
  <c r="K30" i="26"/>
  <c r="Y30" i="26"/>
  <c r="K31" i="26"/>
  <c r="K32" i="26"/>
  <c r="K33" i="26"/>
  <c r="K34" i="26"/>
  <c r="K35" i="26"/>
  <c r="K36" i="26"/>
  <c r="K37" i="26"/>
  <c r="K38" i="26"/>
  <c r="K39" i="26"/>
  <c r="K40" i="26"/>
  <c r="K41" i="26"/>
  <c r="AA2" i="25"/>
  <c r="B3" i="25"/>
  <c r="K6" i="25"/>
  <c r="W6" i="25"/>
  <c r="AB6" i="25" s="1"/>
  <c r="K7" i="25"/>
  <c r="Y7" i="25"/>
  <c r="AC7" i="25" s="1"/>
  <c r="K8" i="25"/>
  <c r="Y8" i="25"/>
  <c r="K9" i="25"/>
  <c r="K10" i="25"/>
  <c r="K11" i="25"/>
  <c r="K12" i="25"/>
  <c r="W12" i="25"/>
  <c r="K13" i="25"/>
  <c r="W13" i="25"/>
  <c r="K14" i="25"/>
  <c r="Y14" i="25"/>
  <c r="K15" i="25"/>
  <c r="Y15" i="25"/>
  <c r="K16" i="25"/>
  <c r="Y16" i="25"/>
  <c r="H17" i="25"/>
  <c r="Y17" i="25"/>
  <c r="K18" i="25"/>
  <c r="Y18" i="25"/>
  <c r="K19" i="25"/>
  <c r="Y19" i="25"/>
  <c r="K20" i="25"/>
  <c r="K21" i="25"/>
  <c r="K22" i="25"/>
  <c r="K23" i="25"/>
  <c r="K24" i="25"/>
  <c r="Y24" i="25"/>
  <c r="K25" i="25"/>
  <c r="Y25" i="25"/>
  <c r="K26" i="25"/>
  <c r="Y26" i="25"/>
  <c r="K27" i="25"/>
  <c r="Y27" i="25"/>
  <c r="K28" i="25"/>
  <c r="Y28" i="25"/>
  <c r="K29" i="25"/>
  <c r="Y29" i="25"/>
  <c r="K30" i="25"/>
  <c r="Y30" i="25"/>
  <c r="K31" i="25"/>
  <c r="K32" i="25"/>
  <c r="K33" i="25"/>
  <c r="K34" i="25"/>
  <c r="K35" i="25"/>
  <c r="K36" i="25"/>
  <c r="K37" i="25"/>
  <c r="K38" i="25"/>
  <c r="K39" i="25"/>
  <c r="K40" i="25"/>
  <c r="K41" i="25"/>
  <c r="AA2" i="24"/>
  <c r="B3" i="24"/>
  <c r="K6" i="24"/>
  <c r="W6" i="24"/>
  <c r="AB6" i="24" s="1"/>
  <c r="K7" i="24"/>
  <c r="Y7" i="24"/>
  <c r="AC7" i="24" s="1"/>
  <c r="K8" i="24"/>
  <c r="Y8" i="24"/>
  <c r="K9" i="24"/>
  <c r="K10" i="24"/>
  <c r="K11" i="24"/>
  <c r="K12" i="24"/>
  <c r="W12" i="24"/>
  <c r="K13" i="24"/>
  <c r="W13" i="24"/>
  <c r="K14" i="24"/>
  <c r="Y14" i="24"/>
  <c r="K15" i="24"/>
  <c r="Y15" i="24"/>
  <c r="K16" i="24"/>
  <c r="Y16" i="24"/>
  <c r="H17" i="24"/>
  <c r="Y17" i="24"/>
  <c r="K18" i="24"/>
  <c r="Y18" i="24"/>
  <c r="K19" i="24"/>
  <c r="Y19" i="24"/>
  <c r="K20" i="24"/>
  <c r="K21" i="24"/>
  <c r="K22" i="24"/>
  <c r="K23" i="24"/>
  <c r="Y23" i="24"/>
  <c r="AB23" i="24" s="1"/>
  <c r="K24" i="24"/>
  <c r="Y24" i="24"/>
  <c r="K25" i="24"/>
  <c r="Y25" i="24"/>
  <c r="K26" i="24"/>
  <c r="Y26" i="24"/>
  <c r="K27" i="24"/>
  <c r="Y27" i="24"/>
  <c r="K28" i="24"/>
  <c r="Y28" i="24"/>
  <c r="K29" i="24"/>
  <c r="Y29" i="24"/>
  <c r="K30" i="24"/>
  <c r="Y30" i="24"/>
  <c r="K31" i="24"/>
  <c r="K32" i="24"/>
  <c r="K33" i="24"/>
  <c r="K34" i="24"/>
  <c r="K35" i="24"/>
  <c r="K36" i="24"/>
  <c r="K37" i="24"/>
  <c r="K38" i="24"/>
  <c r="K39" i="24"/>
  <c r="K40" i="24"/>
  <c r="K41" i="24"/>
  <c r="AA2" i="23"/>
  <c r="B3" i="23"/>
  <c r="W9" i="23"/>
  <c r="AC9" i="23" s="1"/>
  <c r="AQ14" i="11" s="1"/>
  <c r="AO14" i="11" s="1"/>
  <c r="K17" i="23"/>
  <c r="J42" i="23" s="1"/>
  <c r="W31" i="23" s="1"/>
  <c r="W20" i="23"/>
  <c r="AA2" i="22"/>
  <c r="B3" i="22"/>
  <c r="W9" i="22"/>
  <c r="AC9" i="22" s="1"/>
  <c r="AQ13" i="11" s="1"/>
  <c r="AO13" i="11" s="1"/>
  <c r="K17" i="22"/>
  <c r="J42" i="22" s="1"/>
  <c r="W31" i="22" s="1"/>
  <c r="W20" i="22"/>
  <c r="AA2" i="21"/>
  <c r="B3" i="21"/>
  <c r="W9" i="21"/>
  <c r="AC9" i="21" s="1"/>
  <c r="AQ12" i="11" s="1"/>
  <c r="AO12" i="11" s="1"/>
  <c r="K17" i="21"/>
  <c r="W20" i="21"/>
  <c r="AA2" i="20"/>
  <c r="B3" i="20"/>
  <c r="W9" i="20"/>
  <c r="AC9" i="20" s="1"/>
  <c r="AQ11" i="11" s="1"/>
  <c r="AO11" i="11" s="1"/>
  <c r="K17" i="20"/>
  <c r="J42" i="20" s="1"/>
  <c r="W31" i="20" s="1"/>
  <c r="W20" i="20"/>
  <c r="AA2" i="19"/>
  <c r="B3" i="19"/>
  <c r="W9" i="19"/>
  <c r="AC9" i="19" s="1"/>
  <c r="AQ10" i="11" s="1"/>
  <c r="AO10" i="11" s="1"/>
  <c r="K17" i="19"/>
  <c r="J42" i="19" s="1"/>
  <c r="W31" i="19" s="1"/>
  <c r="W20" i="19"/>
  <c r="AA2" i="18"/>
  <c r="B3" i="18"/>
  <c r="W9" i="18"/>
  <c r="AC9" i="18" s="1"/>
  <c r="AQ9" i="11" s="1"/>
  <c r="AO9" i="11" s="1"/>
  <c r="K17" i="18"/>
  <c r="J42" i="18" s="1"/>
  <c r="W31" i="18" s="1"/>
  <c r="W20" i="18"/>
  <c r="AA2" i="17"/>
  <c r="B3" i="17"/>
  <c r="W9" i="17"/>
  <c r="AC9" i="17" s="1"/>
  <c r="AQ8" i="11" s="1"/>
  <c r="AO8" i="11" s="1"/>
  <c r="K17" i="17"/>
  <c r="J42" i="17" s="1"/>
  <c r="W31" i="17" s="1"/>
  <c r="W20" i="17"/>
  <c r="AA2" i="16"/>
  <c r="B3" i="16"/>
  <c r="W9" i="16"/>
  <c r="AC9" i="16" s="1"/>
  <c r="AQ7" i="11" s="1"/>
  <c r="AO7" i="11" s="1"/>
  <c r="K17" i="16"/>
  <c r="J42" i="16" s="1"/>
  <c r="W31" i="16" s="1"/>
  <c r="AA2" i="15"/>
  <c r="B3" i="15"/>
  <c r="W9" i="15"/>
  <c r="AC9" i="15" s="1"/>
  <c r="AQ6" i="11" s="1"/>
  <c r="AO6" i="11" s="1"/>
  <c r="K17" i="15"/>
  <c r="W20" i="15"/>
  <c r="AA2" i="14"/>
  <c r="B3" i="14"/>
  <c r="W9" i="14"/>
  <c r="AC9" i="14" s="1"/>
  <c r="AQ5" i="11" s="1"/>
  <c r="AO5" i="11" s="1"/>
  <c r="K17" i="14"/>
  <c r="J42" i="14" s="1"/>
  <c r="W31" i="14" s="1"/>
  <c r="W20" i="14"/>
  <c r="AA2" i="13"/>
  <c r="B3" i="13"/>
  <c r="W9" i="13"/>
  <c r="AC9" i="13" s="1"/>
  <c r="AQ4" i="11" s="1"/>
  <c r="AO4" i="11" s="1"/>
  <c r="K17" i="13"/>
  <c r="J42" i="13" s="1"/>
  <c r="W31" i="13" s="1"/>
  <c r="W20" i="13"/>
  <c r="AA2" i="12"/>
  <c r="B3" i="12"/>
  <c r="W9" i="12"/>
  <c r="AC9" i="12" s="1"/>
  <c r="AQ3" i="11" s="1"/>
  <c r="AO3" i="11" s="1"/>
  <c r="K17" i="12"/>
  <c r="J42" i="12" s="1"/>
  <c r="W31" i="12" s="1"/>
  <c r="W20" i="12"/>
  <c r="AX3" i="11"/>
  <c r="AX4" i="11"/>
  <c r="AX5" i="11"/>
  <c r="AX6" i="11"/>
  <c r="AX8" i="11"/>
  <c r="AX9" i="11"/>
  <c r="AX10" i="11"/>
  <c r="AX11" i="11"/>
  <c r="AX12" i="11"/>
  <c r="AX13" i="11"/>
  <c r="AX14" i="11"/>
  <c r="E14" i="8"/>
  <c r="L15" i="8"/>
  <c r="L16" i="8" s="1"/>
  <c r="L17" i="8" s="1"/>
  <c r="L18" i="8" s="1"/>
  <c r="L19" i="8" s="1"/>
  <c r="L20" i="8" s="1"/>
  <c r="L21" i="8" s="1"/>
  <c r="L27" i="8"/>
  <c r="L28" i="8" s="1"/>
  <c r="L29" i="8" s="1"/>
  <c r="L30" i="8" s="1"/>
  <c r="L31" i="8" s="1"/>
  <c r="L32" i="8" s="1"/>
  <c r="L33" i="8" s="1"/>
  <c r="B21" i="8"/>
  <c r="D22" i="8" s="1"/>
  <c r="E4" i="8"/>
  <c r="D21" i="8"/>
  <c r="L49" i="8"/>
  <c r="L50" i="8" s="1"/>
  <c r="L51" i="8" s="1"/>
  <c r="L52" i="8" s="1"/>
  <c r="L53" i="8" s="1"/>
  <c r="L54" i="8" s="1"/>
  <c r="L55" i="8" s="1"/>
  <c r="L38" i="8"/>
  <c r="L39" i="8" s="1"/>
  <c r="L40" i="8" s="1"/>
  <c r="L41" i="8" s="1"/>
  <c r="L42" i="8" s="1"/>
  <c r="L43" i="8" s="1"/>
  <c r="L44" i="8" s="1"/>
  <c r="C20" i="8"/>
  <c r="C12" i="8"/>
  <c r="E28" i="8" s="1"/>
  <c r="E9" i="8"/>
  <c r="E8" i="8"/>
  <c r="E7" i="8"/>
  <c r="E6" i="8"/>
  <c r="E5" i="8"/>
  <c r="J16" i="6"/>
  <c r="M33" i="6"/>
  <c r="J5" i="6"/>
  <c r="J10" i="6" s="1"/>
  <c r="J8" i="6"/>
  <c r="E13" i="1"/>
  <c r="E10" i="1"/>
  <c r="E9" i="1"/>
  <c r="L48" i="1"/>
  <c r="L49" i="1" s="1"/>
  <c r="L50" i="1" s="1"/>
  <c r="L51" i="1" s="1"/>
  <c r="L52" i="1" s="1"/>
  <c r="L53" i="1" s="1"/>
  <c r="L54" i="1" s="1"/>
  <c r="L37" i="1"/>
  <c r="L38" i="1" s="1"/>
  <c r="L39" i="1" s="1"/>
  <c r="L40" i="1" s="1"/>
  <c r="L41" i="1" s="1"/>
  <c r="L42" i="1" s="1"/>
  <c r="L43" i="1" s="1"/>
  <c r="L26" i="1"/>
  <c r="L27" i="1" s="1"/>
  <c r="L28" i="1" s="1"/>
  <c r="L29" i="1" s="1"/>
  <c r="L30" i="1" s="1"/>
  <c r="L31" i="1" s="1"/>
  <c r="L32" i="1" s="1"/>
  <c r="L14" i="1"/>
  <c r="L15" i="1" s="1"/>
  <c r="L16" i="1" s="1"/>
  <c r="L17" i="1" s="1"/>
  <c r="L18" i="1" s="1"/>
  <c r="L19" i="1" s="1"/>
  <c r="L20" i="1" s="1"/>
  <c r="D15" i="1"/>
  <c r="D21" i="1"/>
  <c r="B11" i="1"/>
  <c r="C11" i="1"/>
  <c r="E27" i="1" s="1"/>
  <c r="E19" i="1"/>
  <c r="E8" i="1"/>
  <c r="E7" i="1"/>
  <c r="E6" i="1"/>
  <c r="E5" i="1"/>
  <c r="E4" i="1"/>
  <c r="E3" i="1"/>
  <c r="D11" i="1"/>
  <c r="F14" i="8" l="1"/>
  <c r="AO15" i="11"/>
  <c r="K30" i="11"/>
  <c r="Y8" i="11"/>
  <c r="K6" i="11"/>
  <c r="W13" i="11"/>
  <c r="K29" i="11"/>
  <c r="K14" i="11"/>
  <c r="K24" i="11"/>
  <c r="K9" i="11"/>
  <c r="Y24" i="11"/>
  <c r="AJ28" i="11"/>
  <c r="AJ26" i="11"/>
  <c r="K28" i="11"/>
  <c r="W20" i="27"/>
  <c r="J59" i="28"/>
  <c r="L60" i="28" s="1"/>
  <c r="K21" i="11"/>
  <c r="Y14" i="11"/>
  <c r="W6" i="11"/>
  <c r="W9" i="25"/>
  <c r="K36" i="11"/>
  <c r="Y27" i="11"/>
  <c r="K20" i="11"/>
  <c r="W20" i="25"/>
  <c r="K10" i="11"/>
  <c r="K37" i="11"/>
  <c r="K35" i="11"/>
  <c r="K27" i="11"/>
  <c r="Y19" i="11"/>
  <c r="K38" i="11"/>
  <c r="Y29" i="11"/>
  <c r="AU26" i="11"/>
  <c r="Y42" i="16"/>
  <c r="AV7" i="11" s="1"/>
  <c r="AW7" i="11" s="1"/>
  <c r="K34" i="11"/>
  <c r="Y26" i="11"/>
  <c r="K19" i="11"/>
  <c r="K13" i="11"/>
  <c r="K31" i="11"/>
  <c r="K25" i="11"/>
  <c r="K11" i="11"/>
  <c r="Y23" i="11"/>
  <c r="E3" i="8" s="1"/>
  <c r="F3" i="8" s="1"/>
  <c r="K33" i="11"/>
  <c r="K26" i="11"/>
  <c r="Y18" i="11"/>
  <c r="W12" i="11"/>
  <c r="K39" i="11"/>
  <c r="Y15" i="11"/>
  <c r="K7" i="11"/>
  <c r="K32" i="11"/>
  <c r="Y25" i="11"/>
  <c r="K18" i="11"/>
  <c r="AU22" i="11"/>
  <c r="AQ15" i="11"/>
  <c r="AU3" i="11" s="1"/>
  <c r="K41" i="11"/>
  <c r="Y16" i="11"/>
  <c r="W9" i="26"/>
  <c r="K40" i="11"/>
  <c r="K16" i="11"/>
  <c r="K12" i="11"/>
  <c r="K23" i="11"/>
  <c r="Y17" i="11"/>
  <c r="AJ24" i="11"/>
  <c r="Y42" i="22"/>
  <c r="AV13" i="11" s="1"/>
  <c r="AW13" i="11" s="1"/>
  <c r="Y28" i="11"/>
  <c r="K22" i="11"/>
  <c r="K15" i="11"/>
  <c r="W20" i="26"/>
  <c r="Y30" i="11"/>
  <c r="K17" i="24"/>
  <c r="J42" i="24" s="1"/>
  <c r="W31" i="24" s="1"/>
  <c r="W33" i="16"/>
  <c r="K17" i="27"/>
  <c r="J42" i="27" s="1"/>
  <c r="W31" i="27" s="1"/>
  <c r="AU28" i="11"/>
  <c r="K17" i="25"/>
  <c r="J42" i="25" s="1"/>
  <c r="W31" i="25" s="1"/>
  <c r="Y42" i="12"/>
  <c r="AV3" i="11" s="1"/>
  <c r="AW3" i="11" s="1"/>
  <c r="Y42" i="19"/>
  <c r="AV10" i="11" s="1"/>
  <c r="AY10" i="11" s="1"/>
  <c r="J42" i="15"/>
  <c r="W31" i="15" s="1"/>
  <c r="W33" i="15" s="1"/>
  <c r="K17" i="26"/>
  <c r="J42" i="26" s="1"/>
  <c r="W31" i="26" s="1"/>
  <c r="Y42" i="13"/>
  <c r="AV4" i="11" s="1"/>
  <c r="AW4" i="11" s="1"/>
  <c r="Y42" i="18"/>
  <c r="AV9" i="11" s="1"/>
  <c r="AW9" i="11" s="1"/>
  <c r="J42" i="21"/>
  <c r="W31" i="21" s="1"/>
  <c r="Y42" i="21" s="1"/>
  <c r="AV12" i="11" s="1"/>
  <c r="O33" i="8"/>
  <c r="O32" i="8"/>
  <c r="O31" i="8"/>
  <c r="O30" i="8"/>
  <c r="O29" i="8"/>
  <c r="O28" i="8"/>
  <c r="AX15" i="11"/>
  <c r="W9" i="24"/>
  <c r="W20" i="24"/>
  <c r="Y7" i="11"/>
  <c r="Y42" i="23"/>
  <c r="AV14" i="11" s="1"/>
  <c r="W33" i="23"/>
  <c r="Y42" i="14"/>
  <c r="AV5" i="11" s="1"/>
  <c r="W33" i="14"/>
  <c r="Y42" i="17"/>
  <c r="AV8" i="11" s="1"/>
  <c r="Y42" i="20"/>
  <c r="AV11" i="11" s="1"/>
  <c r="W33" i="20"/>
  <c r="W33" i="22"/>
  <c r="W33" i="19"/>
  <c r="W33" i="12"/>
  <c r="AJ22" i="11"/>
  <c r="W33" i="17"/>
  <c r="AU24" i="11"/>
  <c r="K8" i="11"/>
  <c r="W33" i="13"/>
  <c r="W33" i="18"/>
  <c r="D25" i="1"/>
  <c r="E11" i="1"/>
  <c r="E15" i="1" s="1"/>
  <c r="E17" i="1" s="1"/>
  <c r="Q33" i="6"/>
  <c r="D24" i="8"/>
  <c r="C21" i="8"/>
  <c r="C22" i="8" s="1"/>
  <c r="E22" i="8" s="1"/>
  <c r="D11" i="8" s="1"/>
  <c r="D16" i="8" s="1"/>
  <c r="Z37" i="16" l="1"/>
  <c r="AC38" i="16"/>
  <c r="Y38" i="16" s="1"/>
  <c r="AY7" i="11"/>
  <c r="AY9" i="11"/>
  <c r="W20" i="11"/>
  <c r="AC36" i="16"/>
  <c r="Y36" i="16" s="1"/>
  <c r="AJ30" i="11"/>
  <c r="Y42" i="25"/>
  <c r="Y42" i="26"/>
  <c r="AU11" i="11"/>
  <c r="AU4" i="11"/>
  <c r="AU7" i="11"/>
  <c r="AU6" i="11"/>
  <c r="AU8" i="11"/>
  <c r="AU30" i="11"/>
  <c r="AU5" i="11"/>
  <c r="AY4" i="11"/>
  <c r="AU12" i="11"/>
  <c r="AU9" i="11"/>
  <c r="AU15" i="11"/>
  <c r="AU13" i="11"/>
  <c r="AU10" i="11"/>
  <c r="AU14" i="11"/>
  <c r="AY13" i="11"/>
  <c r="AY3" i="11"/>
  <c r="W33" i="24"/>
  <c r="AC38" i="24" s="1"/>
  <c r="Y38" i="24" s="1"/>
  <c r="Z38" i="16"/>
  <c r="AW10" i="11"/>
  <c r="W33" i="21"/>
  <c r="Y42" i="15"/>
  <c r="AV6" i="11" s="1"/>
  <c r="AQ24" i="11" s="1"/>
  <c r="AW24" i="11" s="1"/>
  <c r="AY24" i="11" s="1"/>
  <c r="W33" i="26"/>
  <c r="AC37" i="26" s="1"/>
  <c r="Y37" i="26" s="1"/>
  <c r="K17" i="11"/>
  <c r="J42" i="11" s="1"/>
  <c r="Y31" i="11" s="1"/>
  <c r="AQ22" i="11"/>
  <c r="AW22" i="11" s="1"/>
  <c r="E11" i="8"/>
  <c r="Y42" i="24"/>
  <c r="Z38" i="15"/>
  <c r="AC36" i="15"/>
  <c r="Y36" i="15" s="1"/>
  <c r="Z37" i="15"/>
  <c r="AC38" i="15"/>
  <c r="Y38" i="15" s="1"/>
  <c r="AW11" i="11"/>
  <c r="AY11" i="11"/>
  <c r="AW14" i="11"/>
  <c r="AY14" i="11"/>
  <c r="W33" i="25"/>
  <c r="AC38" i="22"/>
  <c r="Y38" i="22" s="1"/>
  <c r="AC36" i="22"/>
  <c r="Y36" i="22" s="1"/>
  <c r="Z37" i="22"/>
  <c r="Z38" i="22"/>
  <c r="Z37" i="17"/>
  <c r="Z38" i="17"/>
  <c r="AC38" i="17"/>
  <c r="Y38" i="17" s="1"/>
  <c r="AC36" i="17"/>
  <c r="Y36" i="17" s="1"/>
  <c r="AQ26" i="11"/>
  <c r="AW26" i="11" s="1"/>
  <c r="AY26" i="11" s="1"/>
  <c r="AY8" i="11"/>
  <c r="AW8" i="11"/>
  <c r="Z38" i="20"/>
  <c r="AC38" i="20"/>
  <c r="Y38" i="20" s="1"/>
  <c r="AC36" i="20"/>
  <c r="Y36" i="20" s="1"/>
  <c r="Z37" i="20"/>
  <c r="AC36" i="18"/>
  <c r="Y36" i="18" s="1"/>
  <c r="Z37" i="18"/>
  <c r="Z38" i="18"/>
  <c r="AC38" i="18"/>
  <c r="Y38" i="18" s="1"/>
  <c r="Z37" i="12"/>
  <c r="Z38" i="12"/>
  <c r="AC38" i="12"/>
  <c r="Y38" i="12" s="1"/>
  <c r="AC36" i="12"/>
  <c r="Y36" i="12" s="1"/>
  <c r="AC36" i="14"/>
  <c r="Y36" i="14" s="1"/>
  <c r="Z37" i="14"/>
  <c r="Z38" i="14"/>
  <c r="AC38" i="14"/>
  <c r="Y38" i="14" s="1"/>
  <c r="AQ28" i="11"/>
  <c r="AW28" i="11" s="1"/>
  <c r="AY28" i="11" s="1"/>
  <c r="AW12" i="11"/>
  <c r="AY12" i="11"/>
  <c r="AY5" i="11"/>
  <c r="AW5" i="11"/>
  <c r="AC38" i="13"/>
  <c r="Y38" i="13" s="1"/>
  <c r="AC36" i="13"/>
  <c r="Y36" i="13" s="1"/>
  <c r="Z37" i="13"/>
  <c r="Z38" i="13"/>
  <c r="AC36" i="19"/>
  <c r="Y36" i="19" s="1"/>
  <c r="Z38" i="19"/>
  <c r="AC38" i="19"/>
  <c r="Y38" i="19" s="1"/>
  <c r="Z37" i="19"/>
  <c r="AC36" i="23"/>
  <c r="Y36" i="23" s="1"/>
  <c r="Z37" i="23"/>
  <c r="Z38" i="23"/>
  <c r="AC38" i="23"/>
  <c r="Y38" i="23" s="1"/>
  <c r="E21" i="1"/>
  <c r="K5" i="1"/>
  <c r="E25" i="1"/>
  <c r="K7" i="1"/>
  <c r="Z38" i="24" l="1"/>
  <c r="AC36" i="24"/>
  <c r="Y36" i="24" s="1"/>
  <c r="Z37" i="24"/>
  <c r="AC36" i="26"/>
  <c r="Y36" i="26" s="1"/>
  <c r="AC37" i="24"/>
  <c r="Y37" i="24" s="1"/>
  <c r="AV15" i="11"/>
  <c r="AW15" i="11" s="1"/>
  <c r="Z37" i="26"/>
  <c r="Z37" i="21"/>
  <c r="AC36" i="21"/>
  <c r="Y36" i="21" s="1"/>
  <c r="Z38" i="21"/>
  <c r="AC38" i="21"/>
  <c r="Y38" i="21" s="1"/>
  <c r="AC38" i="26"/>
  <c r="Y38" i="26" s="1"/>
  <c r="Z38" i="26"/>
  <c r="AY6" i="11"/>
  <c r="AW6" i="11"/>
  <c r="D12" i="8"/>
  <c r="AC6" i="27"/>
  <c r="W9" i="11" s="1"/>
  <c r="W9" i="27"/>
  <c r="AC38" i="25"/>
  <c r="Y38" i="25" s="1"/>
  <c r="AC36" i="25"/>
  <c r="Y36" i="25" s="1"/>
  <c r="Z37" i="25"/>
  <c r="AC37" i="25"/>
  <c r="Y37" i="25" s="1"/>
  <c r="Z38" i="25"/>
  <c r="AY22" i="11"/>
  <c r="AW30" i="11"/>
  <c r="AY30" i="11" s="1"/>
  <c r="AQ30" i="11"/>
  <c r="E23" i="1"/>
  <c r="K9" i="1"/>
  <c r="K8" i="1"/>
  <c r="B35" i="1" l="1"/>
  <c r="AY15" i="11"/>
  <c r="W33" i="11"/>
  <c r="Y42" i="27"/>
  <c r="W33" i="27"/>
  <c r="J3" i="6"/>
  <c r="E35" i="1"/>
  <c r="D31" i="1"/>
  <c r="E31" i="1" s="1"/>
  <c r="E33" i="1" s="1"/>
  <c r="S19" i="1" s="1"/>
  <c r="AC38" i="11" l="1"/>
  <c r="AC36" i="11"/>
  <c r="AC36" i="27"/>
  <c r="Y36" i="27" s="1"/>
  <c r="Z37" i="27"/>
  <c r="AC37" i="27"/>
  <c r="Y37" i="27" s="1"/>
  <c r="Z38" i="27"/>
  <c r="AC38" i="27"/>
  <c r="Y38" i="27" s="1"/>
  <c r="J26" i="6"/>
  <c r="Q31" i="6"/>
  <c r="E10" i="8" l="1"/>
  <c r="E12" i="8" s="1"/>
  <c r="B12" i="8"/>
  <c r="AC37" i="11" l="1"/>
  <c r="D20" i="8"/>
  <c r="E20" i="8" s="1"/>
  <c r="F20" i="8" l="1"/>
  <c r="F8" i="8"/>
  <c r="F28" i="8"/>
  <c r="F9" i="8"/>
  <c r="F4" i="8"/>
  <c r="F7" i="8"/>
  <c r="F10" i="8"/>
  <c r="F11" i="8"/>
  <c r="F22" i="8"/>
  <c r="F5" i="8"/>
  <c r="F12" i="8" l="1"/>
  <c r="E16" i="8" s="1"/>
  <c r="E18" i="8" s="1"/>
  <c r="F16" i="8" l="1"/>
  <c r="F18" i="8" s="1"/>
  <c r="N6" i="8" l="1"/>
  <c r="K6" i="8"/>
  <c r="E24" i="8"/>
  <c r="F24" i="8" s="1"/>
  <c r="N8" i="8"/>
  <c r="K8" i="8"/>
  <c r="N9" i="8"/>
  <c r="K9" i="8"/>
  <c r="F36" i="8" l="1"/>
  <c r="Q3" i="6" s="1"/>
  <c r="Q12" i="6" s="1"/>
  <c r="E26" i="8"/>
  <c r="D32" i="8" s="1"/>
  <c r="E32" i="8" s="1"/>
  <c r="N10" i="8"/>
  <c r="F26" i="8"/>
  <c r="F31" i="8" s="1"/>
  <c r="F32" i="8" s="1"/>
  <c r="F34" i="8" s="1"/>
  <c r="E36" i="8"/>
  <c r="K10" i="8"/>
  <c r="Q8" i="6" l="1"/>
  <c r="Q29" i="6" s="1"/>
  <c r="Q35" i="6" s="1"/>
  <c r="Q22" i="6"/>
  <c r="Q18" i="6"/>
  <c r="Q26" i="6"/>
  <c r="Q20" i="6"/>
  <c r="Q14" i="6"/>
  <c r="Q10" i="6"/>
  <c r="Q16" i="6"/>
  <c r="Q24" i="6"/>
  <c r="AP18" i="11"/>
  <c r="E34" i="8"/>
  <c r="AP17" i="11"/>
  <c r="W37" i="22"/>
  <c r="AC37" i="22" s="1"/>
  <c r="Y37" i="22" s="1"/>
  <c r="W37" i="15"/>
  <c r="AC37" i="15" s="1"/>
  <c r="Y37" i="15" s="1"/>
  <c r="W37" i="14"/>
  <c r="AC37" i="14" s="1"/>
  <c r="Y37" i="14" s="1"/>
  <c r="W37" i="19"/>
  <c r="AC37" i="19" s="1"/>
  <c r="Y37" i="19" s="1"/>
  <c r="W37" i="17"/>
  <c r="AC37" i="17" s="1"/>
  <c r="Y37" i="17" s="1"/>
  <c r="W37" i="18"/>
  <c r="AC37" i="18" s="1"/>
  <c r="Y37" i="18" s="1"/>
  <c r="W37" i="12"/>
  <c r="AC37" i="12" s="1"/>
  <c r="Y37" i="12" s="1"/>
  <c r="W37" i="23"/>
  <c r="AC37" i="23" s="1"/>
  <c r="Y37" i="23" s="1"/>
  <c r="W37" i="13"/>
  <c r="AC37" i="13" s="1"/>
  <c r="Y37" i="13" s="1"/>
  <c r="W37" i="21"/>
  <c r="AC37" i="21" s="1"/>
  <c r="Y37" i="21" s="1"/>
  <c r="W37" i="16"/>
  <c r="AC37" i="16" s="1"/>
  <c r="Y37" i="16" s="1"/>
  <c r="W37" i="20"/>
  <c r="AC37" i="20" s="1"/>
  <c r="Y37" i="20" s="1"/>
  <c r="AO16"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D6" authorId="0" shapeId="0" xr:uid="{AC5376CB-EBF3-4F72-87ED-4BE3F40CD3AD}">
      <text>
        <r>
          <rPr>
            <b/>
            <sz val="9"/>
            <color indexed="81"/>
            <rFont val="Tahoma"/>
            <family val="2"/>
          </rPr>
          <t>Traditional IRA 
Annual contribution limit for 2024 is $7,000 or $8,000 if you're age 50+.
Roth IRA Contributions are not tax deductible so don't enter Roth</t>
        </r>
        <r>
          <rPr>
            <sz val="9"/>
            <color indexed="81"/>
            <rFont val="Tahoma"/>
            <family val="2"/>
          </rPr>
          <t xml:space="preserve">
Last Day to Contribute: April 15th</t>
        </r>
      </text>
    </comment>
    <comment ref="D9" authorId="0" shapeId="0" xr:uid="{0CF7017F-667D-4C65-9FFD-797CD7D4A69A}">
      <text>
        <r>
          <rPr>
            <b/>
            <sz val="9"/>
            <color indexed="81"/>
            <rFont val="Tahoma"/>
            <family val="2"/>
          </rPr>
          <t>In 2024, you can contribute up to $4,150 if you have health coverage just for yourself or $8,300 if you have coverage for your family.
At age 55, individuals can contribute an additional $1,000.
Last Day to Contribute: April 15th</t>
        </r>
        <r>
          <rPr>
            <sz val="9"/>
            <color indexed="81"/>
            <rFont val="Tahoma"/>
            <family val="2"/>
          </rPr>
          <t xml:space="preserve">
</t>
        </r>
      </text>
    </comment>
    <comment ref="A16" authorId="0" shapeId="0" xr:uid="{8563BE70-E666-4D3B-841A-F0647C840B7A}">
      <text>
        <r>
          <rPr>
            <b/>
            <sz val="9"/>
            <color indexed="81"/>
            <rFont val="Tahoma"/>
            <family val="2"/>
          </rPr>
          <t>Phase-out range for QBI (If your income is above the threshold, QBI Deduction need to be manually enter and this is
Singles and heads of household: $157,500 - $232,100 (2023 tax year)
Married filing jointly: $315,000 - $464,200 (2023 tax year)
How it works:
Within this income range, the percentage of your QBI eligible for the deduction gradually decreases as your taxable income increases.
At the lower end of the range, you can claim the full QBI deduction.
For example, if you're single and have a taxable income of $160,000, you can claim the full deduction on your entire QBI.
As your income rises towards the upper end of the range, the deduction starts to shrink.
At the upper limit, the deduction is completely phased out, and you can no longer claim it on any of your QBI.</t>
        </r>
      </text>
    </comment>
    <comment ref="A22" authorId="0" shapeId="0" xr:uid="{A79B7639-84EA-495C-837F-F68D756363B7}">
      <text>
        <r>
          <rPr>
            <b/>
            <sz val="9"/>
            <color indexed="81"/>
            <rFont val="Tahoma"/>
            <family val="2"/>
          </rPr>
          <t>To avoid double counting, please leave this field blank if your self-employed person's W-2 income is above $160,200 (Social Security tax limit)</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8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800-000002000000}">
      <text>
        <r>
          <rPr>
            <b/>
            <sz val="9"/>
            <color indexed="81"/>
            <rFont val="Tahoma"/>
            <family val="2"/>
          </rPr>
          <t xml:space="preserve">Enter all the deposits made minus any personal fund </t>
        </r>
      </text>
    </comment>
    <comment ref="P7" authorId="0" shapeId="0" xr:uid="{00000000-0006-0000-0800-000003000000}">
      <text>
        <r>
          <rPr>
            <b/>
            <sz val="9"/>
            <color indexed="81"/>
            <rFont val="Tahoma"/>
            <family val="2"/>
          </rPr>
          <t xml:space="preserve">Sale returns, NSF, Commission deducted from sale reported
</t>
        </r>
      </text>
    </comment>
    <comment ref="P8" authorId="0" shapeId="0" xr:uid="{00000000-0006-0000-0800-000004000000}">
      <text>
        <r>
          <rPr>
            <b/>
            <sz val="9"/>
            <color indexed="81"/>
            <rFont val="Tahoma"/>
            <family val="2"/>
          </rPr>
          <t xml:space="preserve">Other Income: Lottery Commission, Royalty, Interest Income etc. which is not included in the total sales
</t>
        </r>
      </text>
    </comment>
    <comment ref="H17" authorId="0" shapeId="0" xr:uid="{00000000-0006-0000-0800-000005000000}">
      <text>
        <r>
          <rPr>
            <b/>
            <sz val="9"/>
            <color indexed="81"/>
            <rFont val="Tahoma"/>
            <family val="2"/>
          </rPr>
          <t xml:space="preserve">Enter the business miles here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9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900-000002000000}">
      <text>
        <r>
          <rPr>
            <b/>
            <sz val="9"/>
            <color indexed="81"/>
            <rFont val="Tahoma"/>
            <family val="2"/>
          </rPr>
          <t xml:space="preserve">Enter all the deposits made minus any personal fund </t>
        </r>
      </text>
    </comment>
    <comment ref="P7" authorId="0" shapeId="0" xr:uid="{00000000-0006-0000-0900-000003000000}">
      <text>
        <r>
          <rPr>
            <b/>
            <sz val="9"/>
            <color indexed="81"/>
            <rFont val="Tahoma"/>
            <family val="2"/>
          </rPr>
          <t xml:space="preserve">Sale returns, NSF, Commission deducted from sale reported
</t>
        </r>
      </text>
    </comment>
    <comment ref="P8" authorId="0" shapeId="0" xr:uid="{00000000-0006-0000-0900-000004000000}">
      <text>
        <r>
          <rPr>
            <b/>
            <sz val="9"/>
            <color indexed="81"/>
            <rFont val="Tahoma"/>
            <family val="2"/>
          </rPr>
          <t xml:space="preserve">Other Income: Lottery Commission, Royalty, Interest Income etc. which is not included in the total sales
</t>
        </r>
      </text>
    </comment>
    <comment ref="H17" authorId="0" shapeId="0" xr:uid="{00000000-0006-0000-0900-000005000000}">
      <text>
        <r>
          <rPr>
            <b/>
            <sz val="9"/>
            <color indexed="81"/>
            <rFont val="Tahoma"/>
            <family val="2"/>
          </rPr>
          <t xml:space="preserve">Enter the business miles here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A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A00-000002000000}">
      <text>
        <r>
          <rPr>
            <b/>
            <sz val="9"/>
            <color indexed="81"/>
            <rFont val="Tahoma"/>
            <family val="2"/>
          </rPr>
          <t xml:space="preserve">Enter all the deposits made minus any personal fund </t>
        </r>
      </text>
    </comment>
    <comment ref="P7" authorId="0" shapeId="0" xr:uid="{00000000-0006-0000-0A00-000003000000}">
      <text>
        <r>
          <rPr>
            <b/>
            <sz val="9"/>
            <color indexed="81"/>
            <rFont val="Tahoma"/>
            <family val="2"/>
          </rPr>
          <t xml:space="preserve">Sale returns, NSF, Commission deducted from sale reported
</t>
        </r>
      </text>
    </comment>
    <comment ref="P8" authorId="0" shapeId="0" xr:uid="{00000000-0006-0000-0A00-000004000000}">
      <text>
        <r>
          <rPr>
            <b/>
            <sz val="9"/>
            <color indexed="81"/>
            <rFont val="Tahoma"/>
            <family val="2"/>
          </rPr>
          <t xml:space="preserve">Other Income: Lottery Commission, Royalty, Interest Income etc. which is not included in the total sales
</t>
        </r>
      </text>
    </comment>
    <comment ref="H17" authorId="0" shapeId="0" xr:uid="{00000000-0006-0000-0A00-000005000000}">
      <text>
        <r>
          <rPr>
            <b/>
            <sz val="9"/>
            <color indexed="81"/>
            <rFont val="Tahoma"/>
            <family val="2"/>
          </rPr>
          <t xml:space="preserve">Enter the business miles here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B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B00-000002000000}">
      <text>
        <r>
          <rPr>
            <b/>
            <sz val="9"/>
            <color indexed="81"/>
            <rFont val="Tahoma"/>
            <family val="2"/>
          </rPr>
          <t xml:space="preserve">Enter all the deposits made minus any personal fund </t>
        </r>
      </text>
    </comment>
    <comment ref="P7" authorId="0" shapeId="0" xr:uid="{00000000-0006-0000-0B00-000003000000}">
      <text>
        <r>
          <rPr>
            <b/>
            <sz val="9"/>
            <color indexed="81"/>
            <rFont val="Tahoma"/>
            <family val="2"/>
          </rPr>
          <t xml:space="preserve">Sale returns, NSF, Commission deducted from sale reported
</t>
        </r>
      </text>
    </comment>
    <comment ref="P8" authorId="0" shapeId="0" xr:uid="{00000000-0006-0000-0B00-000004000000}">
      <text>
        <r>
          <rPr>
            <b/>
            <sz val="9"/>
            <color indexed="81"/>
            <rFont val="Tahoma"/>
            <family val="2"/>
          </rPr>
          <t xml:space="preserve">Other Income: Lottery Commission, Royalty, Interest Income etc. which is not included in the total sales
</t>
        </r>
      </text>
    </comment>
    <comment ref="H17" authorId="0" shapeId="0" xr:uid="{00000000-0006-0000-0B00-000005000000}">
      <text>
        <r>
          <rPr>
            <b/>
            <sz val="9"/>
            <color indexed="81"/>
            <rFont val="Tahoma"/>
            <family val="2"/>
          </rPr>
          <t xml:space="preserve">Enter the business miles here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C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C00-000002000000}">
      <text>
        <r>
          <rPr>
            <b/>
            <sz val="9"/>
            <color indexed="81"/>
            <rFont val="Tahoma"/>
            <family val="2"/>
          </rPr>
          <t xml:space="preserve">Enter all the deposits made minus any personal fund </t>
        </r>
      </text>
    </comment>
    <comment ref="P7" authorId="0" shapeId="0" xr:uid="{00000000-0006-0000-0C00-000003000000}">
      <text>
        <r>
          <rPr>
            <b/>
            <sz val="9"/>
            <color indexed="81"/>
            <rFont val="Tahoma"/>
            <family val="2"/>
          </rPr>
          <t xml:space="preserve">Sale returns, NSF, Commission deducted from sale reported
</t>
        </r>
      </text>
    </comment>
    <comment ref="P8" authorId="0" shapeId="0" xr:uid="{00000000-0006-0000-0C00-000004000000}">
      <text>
        <r>
          <rPr>
            <b/>
            <sz val="9"/>
            <color indexed="81"/>
            <rFont val="Tahoma"/>
            <family val="2"/>
          </rPr>
          <t xml:space="preserve">Other Income: Lottery Commission, Royalty, Interest Income etc. which is not included in the total sales
</t>
        </r>
      </text>
    </comment>
    <comment ref="H17" authorId="0" shapeId="0" xr:uid="{00000000-0006-0000-0C00-000005000000}">
      <text>
        <r>
          <rPr>
            <b/>
            <sz val="9"/>
            <color indexed="81"/>
            <rFont val="Tahoma"/>
            <family val="2"/>
          </rPr>
          <t xml:space="preserve">Enter the business miles here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D00-000001000000}">
      <text>
        <r>
          <rPr>
            <b/>
            <sz val="9"/>
            <color indexed="81"/>
            <rFont val="Tahoma"/>
            <family val="2"/>
          </rPr>
          <t>Click the month name to go to that month and enter the income and exp.
Click Total for the front page</t>
        </r>
      </text>
    </comment>
    <comment ref="P6" authorId="0" shapeId="0" xr:uid="{00000000-0006-0000-0D00-000002000000}">
      <text>
        <r>
          <rPr>
            <b/>
            <sz val="9"/>
            <color indexed="81"/>
            <rFont val="Tahoma"/>
            <family val="2"/>
          </rPr>
          <t xml:space="preserve">Enter all the deposits made minus any personal fund </t>
        </r>
      </text>
    </comment>
    <comment ref="P7" authorId="0" shapeId="0" xr:uid="{00000000-0006-0000-0D00-000003000000}">
      <text>
        <r>
          <rPr>
            <b/>
            <sz val="9"/>
            <color indexed="81"/>
            <rFont val="Tahoma"/>
            <family val="2"/>
          </rPr>
          <t xml:space="preserve">Sale returns, NSF, Commission deducted from sale reported
</t>
        </r>
      </text>
    </comment>
    <comment ref="P8" authorId="0" shapeId="0" xr:uid="{00000000-0006-0000-0D00-000004000000}">
      <text>
        <r>
          <rPr>
            <b/>
            <sz val="9"/>
            <color indexed="81"/>
            <rFont val="Tahoma"/>
            <family val="2"/>
          </rPr>
          <t xml:space="preserve">Other Income: Lottery Commission, Royalty, Interest Income etc. which is not included in the total sales
</t>
        </r>
      </text>
    </comment>
    <comment ref="H17" authorId="0" shapeId="0" xr:uid="{00000000-0006-0000-0D00-000005000000}">
      <text>
        <r>
          <rPr>
            <b/>
            <sz val="9"/>
            <color indexed="81"/>
            <rFont val="Tahoma"/>
            <family val="2"/>
          </rPr>
          <t xml:space="preserve">Enter the business miles here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E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E00-000002000000}">
      <text>
        <r>
          <rPr>
            <b/>
            <sz val="9"/>
            <color indexed="81"/>
            <rFont val="Tahoma"/>
            <family val="2"/>
          </rPr>
          <t xml:space="preserve">Enter all the deposits made minus any personal fund </t>
        </r>
      </text>
    </comment>
    <comment ref="P7" authorId="0" shapeId="0" xr:uid="{00000000-0006-0000-0E00-000003000000}">
      <text>
        <r>
          <rPr>
            <b/>
            <sz val="9"/>
            <color indexed="81"/>
            <rFont val="Tahoma"/>
            <family val="2"/>
          </rPr>
          <t xml:space="preserve">Sale returns, NSF, Commission deducted from sale reported
</t>
        </r>
      </text>
    </comment>
    <comment ref="P8" authorId="0" shapeId="0" xr:uid="{00000000-0006-0000-0E00-000004000000}">
      <text>
        <r>
          <rPr>
            <b/>
            <sz val="9"/>
            <color indexed="81"/>
            <rFont val="Tahoma"/>
            <family val="2"/>
          </rPr>
          <t xml:space="preserve">Other Income: Lottery Commission, Royalty, Interest Income etc. which is not included in the total sales
</t>
        </r>
      </text>
    </comment>
    <comment ref="H17" authorId="0" shapeId="0" xr:uid="{00000000-0006-0000-0E00-000005000000}">
      <text>
        <r>
          <rPr>
            <b/>
            <sz val="9"/>
            <color indexed="81"/>
            <rFont val="Tahoma"/>
            <family val="2"/>
          </rPr>
          <t xml:space="preserve">Enter the business miles here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F00-000001000000}">
      <text>
        <r>
          <rPr>
            <b/>
            <sz val="9"/>
            <color indexed="81"/>
            <rFont val="Tahoma"/>
            <family val="2"/>
          </rPr>
          <t>Click the month name to go to that month and enter the income and exp.
Click Total for the front page</t>
        </r>
      </text>
    </comment>
    <comment ref="P6" authorId="0" shapeId="0" xr:uid="{00000000-0006-0000-0F00-000002000000}">
      <text>
        <r>
          <rPr>
            <b/>
            <sz val="9"/>
            <color indexed="81"/>
            <rFont val="Tahoma"/>
            <family val="2"/>
          </rPr>
          <t xml:space="preserve">Enter all the deposits made minus any personal fund </t>
        </r>
      </text>
    </comment>
    <comment ref="P7" authorId="0" shapeId="0" xr:uid="{00000000-0006-0000-0F00-000003000000}">
      <text>
        <r>
          <rPr>
            <b/>
            <sz val="9"/>
            <color indexed="81"/>
            <rFont val="Tahoma"/>
            <family val="2"/>
          </rPr>
          <t xml:space="preserve">Sale returns, NSF, Commission deducted from sale reported
</t>
        </r>
      </text>
    </comment>
    <comment ref="P8" authorId="0" shapeId="0" xr:uid="{00000000-0006-0000-0F00-000004000000}">
      <text>
        <r>
          <rPr>
            <b/>
            <sz val="9"/>
            <color indexed="81"/>
            <rFont val="Tahoma"/>
            <family val="2"/>
          </rPr>
          <t xml:space="preserve">Other Income: Lottery Commission, Royalty, Interest Income etc. which is not included in the total sales
</t>
        </r>
      </text>
    </comment>
    <comment ref="H17" authorId="0" shapeId="0" xr:uid="{00000000-0006-0000-0F00-000005000000}">
      <text>
        <r>
          <rPr>
            <b/>
            <sz val="9"/>
            <color indexed="81"/>
            <rFont val="Tahoma"/>
            <family val="2"/>
          </rPr>
          <t xml:space="preserve">Enter the business miles here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10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1000-000002000000}">
      <text>
        <r>
          <rPr>
            <b/>
            <sz val="9"/>
            <color indexed="81"/>
            <rFont val="Tahoma"/>
            <family val="2"/>
          </rPr>
          <t xml:space="preserve">Enter all the deposits made minus any personal fund </t>
        </r>
      </text>
    </comment>
    <comment ref="P7" authorId="0" shapeId="0" xr:uid="{00000000-0006-0000-1000-000003000000}">
      <text>
        <r>
          <rPr>
            <b/>
            <sz val="9"/>
            <color indexed="81"/>
            <rFont val="Tahoma"/>
            <family val="2"/>
          </rPr>
          <t xml:space="preserve">Sale returns, NSF, Commission deducted from sale reported
</t>
        </r>
      </text>
    </comment>
    <comment ref="P8" authorId="0" shapeId="0" xr:uid="{00000000-0006-0000-1000-000004000000}">
      <text>
        <r>
          <rPr>
            <b/>
            <sz val="9"/>
            <color indexed="81"/>
            <rFont val="Tahoma"/>
            <family val="2"/>
          </rPr>
          <t xml:space="preserve">Other Income: Lottery Commission, Royalty, Interest Income etc. which is not included in the total sales
</t>
        </r>
      </text>
    </comment>
    <comment ref="H17" authorId="0" shapeId="0" xr:uid="{00000000-0006-0000-1000-000005000000}">
      <text>
        <r>
          <rPr>
            <b/>
            <sz val="9"/>
            <color indexed="81"/>
            <rFont val="Tahoma"/>
            <family val="2"/>
          </rPr>
          <t xml:space="preserve">Enter the business miles here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000-000001000000}">
      <text>
        <r>
          <rPr>
            <b/>
            <sz val="9"/>
            <color indexed="81"/>
            <rFont val="Tahoma"/>
            <family val="2"/>
          </rPr>
          <t>Click the month name to go to that month and enter the income and exp.
Click Total for the front page</t>
        </r>
      </text>
    </comment>
    <comment ref="P6" authorId="0" shapeId="0" xr:uid="{00000000-0006-0000-0000-000002000000}">
      <text>
        <r>
          <rPr>
            <b/>
            <sz val="9"/>
            <color indexed="81"/>
            <rFont val="Tahoma"/>
            <family val="2"/>
          </rPr>
          <t xml:space="preserve">Enter all the deposits made minus any personal fund </t>
        </r>
      </text>
    </comment>
    <comment ref="P7" authorId="0" shapeId="0" xr:uid="{00000000-0006-0000-0000-000003000000}">
      <text>
        <r>
          <rPr>
            <b/>
            <sz val="9"/>
            <color indexed="81"/>
            <rFont val="Tahoma"/>
            <family val="2"/>
          </rPr>
          <t xml:space="preserve">Sale returns, NSF, Commission deducted from sale reported
</t>
        </r>
      </text>
    </comment>
    <comment ref="P8" authorId="0" shapeId="0" xr:uid="{00000000-0006-0000-0000-000004000000}">
      <text>
        <r>
          <rPr>
            <b/>
            <sz val="9"/>
            <color indexed="81"/>
            <rFont val="Tahoma"/>
            <family val="2"/>
          </rPr>
          <t xml:space="preserve">Other Income: Lottery Commission, Royalty, Interest Income etc. which is not included in the total sales
</t>
        </r>
      </text>
    </comment>
    <comment ref="H17" authorId="0" shapeId="0" xr:uid="{00000000-0006-0000-0000-000005000000}">
      <text>
        <r>
          <rPr>
            <b/>
            <sz val="9"/>
            <color indexed="81"/>
            <rFont val="Tahoma"/>
            <family val="2"/>
          </rPr>
          <t xml:space="preserve">Enter the business miles here and write an expense reimbursement check from business to personal ( if you are using the personal car for the business use)
</t>
        </r>
      </text>
    </comment>
    <comment ref="AE22" authorId="0" shapeId="0" xr:uid="{00000000-0006-0000-0000-000006000000}">
      <text>
        <r>
          <rPr>
            <b/>
            <sz val="9"/>
            <color indexed="81"/>
            <rFont val="Tahoma"/>
            <family val="2"/>
          </rPr>
          <t>Click here to go to the 1st QTR Report</t>
        </r>
      </text>
    </comment>
    <comment ref="AE24" authorId="0" shapeId="0" xr:uid="{00000000-0006-0000-0000-000007000000}">
      <text>
        <r>
          <rPr>
            <b/>
            <sz val="9"/>
            <color indexed="81"/>
            <rFont val="Tahoma"/>
            <family val="2"/>
          </rPr>
          <t>Click here to go to the 2nd  QTR Report</t>
        </r>
        <r>
          <rPr>
            <sz val="9"/>
            <color indexed="81"/>
            <rFont val="Tahoma"/>
            <family val="2"/>
          </rPr>
          <t xml:space="preserve">
</t>
        </r>
      </text>
    </comment>
    <comment ref="AE26" authorId="0" shapeId="0" xr:uid="{00000000-0006-0000-0000-000008000000}">
      <text>
        <r>
          <rPr>
            <b/>
            <sz val="9"/>
            <color indexed="81"/>
            <rFont val="Tahoma"/>
            <family val="2"/>
          </rPr>
          <t>Click here to go to the 3rd QTR  Report</t>
        </r>
        <r>
          <rPr>
            <sz val="9"/>
            <color indexed="81"/>
            <rFont val="Tahoma"/>
            <family val="2"/>
          </rPr>
          <t xml:space="preserve">
</t>
        </r>
      </text>
    </comment>
    <comment ref="AE28" authorId="0" shapeId="0" xr:uid="{00000000-0006-0000-0000-000009000000}">
      <text>
        <r>
          <rPr>
            <b/>
            <sz val="9"/>
            <color indexed="81"/>
            <rFont val="Tahoma"/>
            <family val="2"/>
          </rPr>
          <t>Click here to go to the 4th QTR Report</t>
        </r>
        <r>
          <rPr>
            <sz val="9"/>
            <color indexed="81"/>
            <rFont val="Tahoma"/>
            <family val="2"/>
          </rPr>
          <t xml:space="preserve">
</t>
        </r>
      </text>
    </comment>
    <comment ref="C36" authorId="0" shapeId="0" xr:uid="{00000000-0006-0000-0000-00000A000000}">
      <text>
        <r>
          <rPr>
            <sz val="9"/>
            <color indexed="81"/>
            <rFont val="Tahoma"/>
            <family val="2"/>
          </rPr>
          <t xml:space="preserve">We will calculate the depreciation and you can leave it blank ( if you don't have the number)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1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100-000002000000}">
      <text>
        <r>
          <rPr>
            <b/>
            <sz val="9"/>
            <color indexed="81"/>
            <rFont val="Tahoma"/>
            <family val="2"/>
          </rPr>
          <t xml:space="preserve">Enter all the deposits made minus any personal fund </t>
        </r>
      </text>
    </comment>
    <comment ref="P7" authorId="0" shapeId="0" xr:uid="{00000000-0006-0000-0100-000003000000}">
      <text>
        <r>
          <rPr>
            <b/>
            <sz val="9"/>
            <color indexed="81"/>
            <rFont val="Tahoma"/>
            <family val="2"/>
          </rPr>
          <t xml:space="preserve">Sale returns, NSF, Commission deducted from sale reported
</t>
        </r>
      </text>
    </comment>
    <comment ref="P8" authorId="0" shapeId="0" xr:uid="{00000000-0006-0000-0100-000004000000}">
      <text>
        <r>
          <rPr>
            <b/>
            <sz val="9"/>
            <color indexed="81"/>
            <rFont val="Tahoma"/>
            <family val="2"/>
          </rPr>
          <t xml:space="preserve">Other Income: Lottery Commission, Royalty, Interest Income etc. which is not included in the total sales
</t>
        </r>
      </text>
    </comment>
    <comment ref="H17" authorId="0" shapeId="0" xr:uid="{00000000-0006-0000-0100-000005000000}">
      <text>
        <r>
          <rPr>
            <b/>
            <sz val="9"/>
            <color indexed="81"/>
            <rFont val="Tahoma"/>
            <family val="2"/>
          </rPr>
          <t xml:space="preserve">Enter the business miles here and write an expense reimbursement check from business to personal ( if you are using the personal car for the business use)
</t>
        </r>
      </text>
    </comment>
    <comment ref="C36" authorId="0" shapeId="0" xr:uid="{00000000-0006-0000-0100-000006000000}">
      <text>
        <r>
          <rPr>
            <sz val="9"/>
            <color indexed="81"/>
            <rFont val="Tahoma"/>
            <family val="2"/>
          </rPr>
          <t xml:space="preserve">We will calculate the depreciation and you can leave it blank ( if you don't have the number)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200-000001000000}">
      <text>
        <r>
          <rPr>
            <sz val="9"/>
            <color indexed="81"/>
            <rFont val="Tahoma"/>
            <family val="2"/>
          </rPr>
          <t>Click the month name to go to that month and enter the income and exp.
Click Total for the front page</t>
        </r>
      </text>
    </comment>
    <comment ref="P6" authorId="0" shapeId="0" xr:uid="{00000000-0006-0000-0200-000002000000}">
      <text>
        <r>
          <rPr>
            <b/>
            <sz val="9"/>
            <color indexed="81"/>
            <rFont val="Tahoma"/>
            <family val="2"/>
          </rPr>
          <t xml:space="preserve">Enter all the deposits made minus any personal fund </t>
        </r>
      </text>
    </comment>
    <comment ref="P7" authorId="0" shapeId="0" xr:uid="{00000000-0006-0000-0200-000003000000}">
      <text>
        <r>
          <rPr>
            <b/>
            <sz val="9"/>
            <color indexed="81"/>
            <rFont val="Tahoma"/>
            <family val="2"/>
          </rPr>
          <t xml:space="preserve">Sale returns, NSF, Commission deducted from sale reported
</t>
        </r>
      </text>
    </comment>
    <comment ref="P8" authorId="0" shapeId="0" xr:uid="{00000000-0006-0000-0200-000004000000}">
      <text>
        <r>
          <rPr>
            <b/>
            <sz val="9"/>
            <color indexed="81"/>
            <rFont val="Tahoma"/>
            <family val="2"/>
          </rPr>
          <t xml:space="preserve">Other Income: Lottery Commission, Royalty, Interest Income etc. which is not included in the total sales
</t>
        </r>
      </text>
    </comment>
    <comment ref="H17" authorId="0" shapeId="0" xr:uid="{00000000-0006-0000-0200-000005000000}">
      <text>
        <r>
          <rPr>
            <b/>
            <sz val="9"/>
            <color indexed="81"/>
            <rFont val="Tahoma"/>
            <family val="2"/>
          </rPr>
          <t xml:space="preserve">Enter the business miles here and write an expense reimbursement check from business to personal ( if you are using the personal car for the business use)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3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300-000002000000}">
      <text>
        <r>
          <rPr>
            <b/>
            <sz val="9"/>
            <color indexed="81"/>
            <rFont val="Tahoma"/>
            <family val="2"/>
          </rPr>
          <t xml:space="preserve">Enter all the deposits made minus any personal fund </t>
        </r>
      </text>
    </comment>
    <comment ref="P7" authorId="0" shapeId="0" xr:uid="{00000000-0006-0000-0300-000003000000}">
      <text>
        <r>
          <rPr>
            <b/>
            <sz val="9"/>
            <color indexed="81"/>
            <rFont val="Tahoma"/>
            <family val="2"/>
          </rPr>
          <t xml:space="preserve">Sale returns, NSF, Commission deducted from sale reported
</t>
        </r>
      </text>
    </comment>
    <comment ref="P8" authorId="0" shapeId="0" xr:uid="{00000000-0006-0000-0300-000004000000}">
      <text>
        <r>
          <rPr>
            <b/>
            <sz val="9"/>
            <color indexed="81"/>
            <rFont val="Tahoma"/>
            <family val="2"/>
          </rPr>
          <t xml:space="preserve">Other Income: Lottery Commission, Royalty, Interest Income etc. which is not included in the total sales
</t>
        </r>
      </text>
    </comment>
    <comment ref="H17" authorId="0" shapeId="0" xr:uid="{00000000-0006-0000-0300-000005000000}">
      <text>
        <r>
          <rPr>
            <b/>
            <sz val="9"/>
            <color indexed="81"/>
            <rFont val="Tahoma"/>
            <family val="2"/>
          </rPr>
          <t xml:space="preserve">Enter the business miles here and write an expense reimbursement check from business to personal ( if you are using the personal car for the business use)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4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400-000002000000}">
      <text>
        <r>
          <rPr>
            <b/>
            <sz val="9"/>
            <color indexed="81"/>
            <rFont val="Tahoma"/>
            <family val="2"/>
          </rPr>
          <t xml:space="preserve">Enter all the deposits made minus any personal fund </t>
        </r>
      </text>
    </comment>
    <comment ref="P7" authorId="0" shapeId="0" xr:uid="{00000000-0006-0000-0400-000003000000}">
      <text>
        <r>
          <rPr>
            <b/>
            <sz val="9"/>
            <color indexed="81"/>
            <rFont val="Tahoma"/>
            <family val="2"/>
          </rPr>
          <t xml:space="preserve">Sale returns, NSF, Commission deducted from sale reported
</t>
        </r>
      </text>
    </comment>
    <comment ref="P8" authorId="0" shapeId="0" xr:uid="{00000000-0006-0000-0400-000004000000}">
      <text>
        <r>
          <rPr>
            <b/>
            <sz val="9"/>
            <color indexed="81"/>
            <rFont val="Tahoma"/>
            <family val="2"/>
          </rPr>
          <t xml:space="preserve">Other Income: Lottery Commission, Royalty, Interest Income etc. which is not included in the total sales
</t>
        </r>
      </text>
    </comment>
    <comment ref="H17" authorId="0" shapeId="0" xr:uid="{00000000-0006-0000-0400-000005000000}">
      <text>
        <r>
          <rPr>
            <b/>
            <sz val="9"/>
            <color indexed="81"/>
            <rFont val="Tahoma"/>
            <family val="2"/>
          </rPr>
          <t xml:space="preserve">Enter the business miles here and write an expense reimbursement check from business to personal ( if you are using the personal car for the business use)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5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500-000002000000}">
      <text>
        <r>
          <rPr>
            <b/>
            <sz val="9"/>
            <color indexed="81"/>
            <rFont val="Tahoma"/>
            <family val="2"/>
          </rPr>
          <t xml:space="preserve">Enter all the deposits made minus any personal fund </t>
        </r>
      </text>
    </comment>
    <comment ref="P7" authorId="0" shapeId="0" xr:uid="{00000000-0006-0000-0500-000003000000}">
      <text>
        <r>
          <rPr>
            <b/>
            <sz val="9"/>
            <color indexed="81"/>
            <rFont val="Tahoma"/>
            <family val="2"/>
          </rPr>
          <t xml:space="preserve">Sale returns, NSF, Commission deducted from sale reported
</t>
        </r>
      </text>
    </comment>
    <comment ref="P8" authorId="0" shapeId="0" xr:uid="{00000000-0006-0000-0500-000004000000}">
      <text>
        <r>
          <rPr>
            <b/>
            <sz val="9"/>
            <color indexed="81"/>
            <rFont val="Tahoma"/>
            <family val="2"/>
          </rPr>
          <t xml:space="preserve">Other Income: Lottery Commission, Royalty, Interest Income etc. which is not included in the total sales
</t>
        </r>
      </text>
    </comment>
    <comment ref="H17" authorId="0" shapeId="0" xr:uid="{00000000-0006-0000-0500-000005000000}">
      <text>
        <r>
          <rPr>
            <b/>
            <sz val="9"/>
            <color indexed="81"/>
            <rFont val="Tahoma"/>
            <family val="2"/>
          </rPr>
          <t xml:space="preserve">Enter the business miles here and write an expense reimbursement check from business to personal ( if you are using the personal car for the business use)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6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600-000002000000}">
      <text>
        <r>
          <rPr>
            <b/>
            <sz val="9"/>
            <color indexed="81"/>
            <rFont val="Tahoma"/>
            <family val="2"/>
          </rPr>
          <t xml:space="preserve">Enter all the deposits made minus any personal fund </t>
        </r>
      </text>
    </comment>
    <comment ref="P7" authorId="0" shapeId="0" xr:uid="{00000000-0006-0000-0600-000003000000}">
      <text>
        <r>
          <rPr>
            <b/>
            <sz val="9"/>
            <color indexed="81"/>
            <rFont val="Tahoma"/>
            <family val="2"/>
          </rPr>
          <t xml:space="preserve">Sale returns, NSF, Commission deducted from sale reported
</t>
        </r>
      </text>
    </comment>
    <comment ref="P8" authorId="0" shapeId="0" xr:uid="{00000000-0006-0000-0600-000004000000}">
      <text>
        <r>
          <rPr>
            <b/>
            <sz val="9"/>
            <color indexed="81"/>
            <rFont val="Tahoma"/>
            <family val="2"/>
          </rPr>
          <t xml:space="preserve">Other Income: Lottery Commission, Royalty, Interest Income etc. which is not included in the total sales
</t>
        </r>
      </text>
    </comment>
    <comment ref="H17" authorId="0" shapeId="0" xr:uid="{00000000-0006-0000-0600-000005000000}">
      <text>
        <r>
          <rPr>
            <b/>
            <sz val="9"/>
            <color indexed="81"/>
            <rFont val="Tahoma"/>
            <family val="2"/>
          </rPr>
          <t xml:space="preserve">Enter the business miles here and write an expense reimbursement check from business to personal ( if you are using the personal car for the business use)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4" authorId="0" shapeId="0" xr:uid="{00000000-0006-0000-0700-000001000000}">
      <text>
        <r>
          <rPr>
            <b/>
            <sz val="9"/>
            <color indexed="81"/>
            <rFont val="Tahoma"/>
            <family val="2"/>
          </rPr>
          <t>Click the month name to go to that month and enter the income and exp.
Click Total for the front page</t>
        </r>
        <r>
          <rPr>
            <sz val="9"/>
            <color indexed="81"/>
            <rFont val="Tahoma"/>
            <family val="2"/>
          </rPr>
          <t xml:space="preserve">
</t>
        </r>
      </text>
    </comment>
    <comment ref="P6" authorId="0" shapeId="0" xr:uid="{00000000-0006-0000-0700-000002000000}">
      <text>
        <r>
          <rPr>
            <b/>
            <sz val="9"/>
            <color indexed="81"/>
            <rFont val="Tahoma"/>
            <family val="2"/>
          </rPr>
          <t xml:space="preserve">Enter all the deposits made minus any personal fund </t>
        </r>
      </text>
    </comment>
    <comment ref="P7" authorId="0" shapeId="0" xr:uid="{00000000-0006-0000-0700-000003000000}">
      <text>
        <r>
          <rPr>
            <b/>
            <sz val="9"/>
            <color indexed="81"/>
            <rFont val="Tahoma"/>
            <family val="2"/>
          </rPr>
          <t xml:space="preserve">Sale returns, NSF, Commission deducted from sale reported
</t>
        </r>
      </text>
    </comment>
    <comment ref="P8" authorId="0" shapeId="0" xr:uid="{00000000-0006-0000-0700-000004000000}">
      <text>
        <r>
          <rPr>
            <b/>
            <sz val="9"/>
            <color indexed="81"/>
            <rFont val="Tahoma"/>
            <family val="2"/>
          </rPr>
          <t xml:space="preserve">Other Income: Lottery Commission, Royalty, Interest Income etc. which is not included in the total sales
</t>
        </r>
      </text>
    </comment>
    <comment ref="H17" authorId="0" shapeId="0" xr:uid="{00000000-0006-0000-0700-000005000000}">
      <text>
        <r>
          <rPr>
            <b/>
            <sz val="9"/>
            <color indexed="81"/>
            <rFont val="Tahoma"/>
            <family val="2"/>
          </rPr>
          <t xml:space="preserve">Enter the business miles here
</t>
        </r>
      </text>
    </comment>
  </commentList>
</comments>
</file>

<file path=xl/sharedStrings.xml><?xml version="1.0" encoding="utf-8"?>
<sst xmlns="http://schemas.openxmlformats.org/spreadsheetml/2006/main" count="2247" uniqueCount="470">
  <si>
    <t>MFJ</t>
  </si>
  <si>
    <t>Income Source</t>
  </si>
  <si>
    <t>Amount ( Gross)</t>
  </si>
  <si>
    <t>Pre Tax Deduction</t>
  </si>
  <si>
    <t xml:space="preserve">Taxable income </t>
  </si>
  <si>
    <t>Wages (Spouse 1)</t>
  </si>
  <si>
    <t>Wages (Spouse 2)</t>
  </si>
  <si>
    <t>Input</t>
  </si>
  <si>
    <t>Interest</t>
  </si>
  <si>
    <t>Taxable Income</t>
  </si>
  <si>
    <t>Dividends</t>
  </si>
  <si>
    <t>Status</t>
  </si>
  <si>
    <t>Single</t>
  </si>
  <si>
    <t>Short Term Capital Gain</t>
  </si>
  <si>
    <t>Income Tax</t>
  </si>
  <si>
    <t>All Other Income</t>
  </si>
  <si>
    <t>Marginal Rate</t>
  </si>
  <si>
    <t>Long Term Capital Gain</t>
  </si>
  <si>
    <t>Effective Rate</t>
  </si>
  <si>
    <t>Net Business Income</t>
  </si>
  <si>
    <t>Total</t>
  </si>
  <si>
    <t>From</t>
  </si>
  <si>
    <t>Rate</t>
  </si>
  <si>
    <t>Cumulative</t>
  </si>
  <si>
    <t>Projected Taxable Income</t>
  </si>
  <si>
    <t>Long Term Capital Gain Tax @ 15%</t>
  </si>
  <si>
    <t xml:space="preserve">Projected Total tax </t>
  </si>
  <si>
    <t>MFS</t>
  </si>
  <si>
    <t>HH</t>
  </si>
  <si>
    <t>Estimated Payment Link and Steps to the IRS:</t>
  </si>
  <si>
    <t>1. Visit the Direct Pay website: https://directpay.irs.gov/directpay/payment.</t>
  </si>
  <si>
    <t>2. Select "Make a Payment."</t>
  </si>
  <si>
    <t>Date of birth</t>
  </si>
  <si>
    <t>Tax year</t>
  </si>
  <si>
    <t>Estimated tax</t>
  </si>
  <si>
    <t>5. Enter the payment amount.</t>
  </si>
  <si>
    <t>Routing number</t>
  </si>
  <si>
    <t>Account number</t>
  </si>
  <si>
    <t>Account type</t>
  </si>
  <si>
    <t>7. Review the information and submit your payment.</t>
  </si>
  <si>
    <t>3.Enter your personal information:</t>
  </si>
  <si>
    <t>Social Security number (SSN) </t>
  </si>
  <si>
    <t>4.Choose the payment type:</t>
  </si>
  <si>
    <t>6.Enter your banking information</t>
  </si>
  <si>
    <t xml:space="preserve"> </t>
  </si>
  <si>
    <t>Federal Withholding</t>
  </si>
  <si>
    <t>Income Tax withholding ( Total)</t>
  </si>
  <si>
    <t>Net Investment Tax ( If your income is above 250K)</t>
  </si>
  <si>
    <t>The QBI deduction (Single filers: $182,100, MFJ: 364,200,HHH:273300</t>
  </si>
  <si>
    <t>Just to be safe, let's add 10% since the calculation is only 90% accurate.</t>
  </si>
  <si>
    <t>Enter various Income Tax Credits, including Child, College, Dependent, and Solar credits.</t>
  </si>
  <si>
    <t>Enter your Name</t>
  </si>
  <si>
    <t>Net Tax Due ( IRS) or Refund ( If the result is a minus no tax due, it’s a refund)</t>
  </si>
  <si>
    <t>below</t>
  </si>
  <si>
    <t>Average Rate ( Tax Tax/Total Income)</t>
  </si>
  <si>
    <t>HHH</t>
  </si>
  <si>
    <t>Standard Deduction (Optional: Enter your itemized deductions here)</t>
  </si>
  <si>
    <t>at the time of tax preparation</t>
  </si>
  <si>
    <t>Pramod Zacharias EA</t>
  </si>
  <si>
    <t>Greatways Tax Service Inc</t>
  </si>
  <si>
    <t>1001 E Chicago Ave, Ste 151</t>
  </si>
  <si>
    <t>Naperville IL 60540</t>
  </si>
  <si>
    <t>630-663-1500, Tax@gratwaystax.com</t>
  </si>
  <si>
    <t xml:space="preserve">8. Please make sure to print/save the proof of payment from the IRS and provide to us </t>
  </si>
  <si>
    <t>Please Select your filing Status- 2024</t>
  </si>
  <si>
    <t>N/A</t>
  </si>
  <si>
    <t>Operating Expenses</t>
  </si>
  <si>
    <t>Automobile and truck expenses</t>
  </si>
  <si>
    <t>Bank Charges</t>
  </si>
  <si>
    <t>Business start-up expenditures</t>
  </si>
  <si>
    <t>Consulting fees</t>
  </si>
  <si>
    <t>Credit and collection costs</t>
  </si>
  <si>
    <t>Delivery/Postage</t>
  </si>
  <si>
    <t>Dues and subscriptions</t>
  </si>
  <si>
    <t>Insurance (Business)</t>
  </si>
  <si>
    <t>Janitorial/Cleaning</t>
  </si>
  <si>
    <t>Legal and professional fees</t>
  </si>
  <si>
    <t>Meal (Business Meal only)</t>
  </si>
  <si>
    <t>Office Supplies</t>
  </si>
  <si>
    <t>Total Income</t>
  </si>
  <si>
    <t>Parking fees and tolls</t>
  </si>
  <si>
    <t>Payroll Processing Fee</t>
  </si>
  <si>
    <t>Small tools and equipment</t>
  </si>
  <si>
    <t>Sec of State ( Annual Report)</t>
  </si>
  <si>
    <t>Software Exp</t>
  </si>
  <si>
    <t>Storage /Server Fees</t>
  </si>
  <si>
    <t>Security Service</t>
  </si>
  <si>
    <t>Telephone  (Land, Cell, Fax)</t>
  </si>
  <si>
    <t>Travel Exp (Flight, Taxi etc.)</t>
  </si>
  <si>
    <t>Utilities (if under Business name)</t>
  </si>
  <si>
    <t>Website/ hosting Charges</t>
  </si>
  <si>
    <t>Repairs on Business Assets</t>
  </si>
  <si>
    <t>Rent for the office or Equipment's</t>
  </si>
  <si>
    <t>License and Permits</t>
  </si>
  <si>
    <t>Interest on business Loan/Car</t>
  </si>
  <si>
    <t>Advertisement</t>
  </si>
  <si>
    <t>Tax on Personal ( IRS)</t>
  </si>
  <si>
    <t>Tax on Personal ( State)</t>
  </si>
  <si>
    <t>Total Expected Tax Savings Based on your estimated income @ your tax bracket</t>
  </si>
  <si>
    <t>Any Other Pre Tax Items</t>
  </si>
  <si>
    <t>Commuter Benefits</t>
  </si>
  <si>
    <t>Pre-Tax Contributions- HSA Account</t>
  </si>
  <si>
    <t>@ Tax Savings</t>
  </si>
  <si>
    <t xml:space="preserve">Net Tax Savings on C2C arrangements </t>
  </si>
  <si>
    <t>Officer Payroll Tax Cost</t>
  </si>
  <si>
    <t xml:space="preserve">Pay Increase on C2C arrangements </t>
  </si>
  <si>
    <t>20 % QBI Tax Savings on Net Income</t>
  </si>
  <si>
    <t>Health insurance premiums ( HRA 105)</t>
  </si>
  <si>
    <t xml:space="preserve"> Depreciation expense /Section 179:</t>
  </si>
  <si>
    <t>Home Office (Simplified Method:)</t>
  </si>
  <si>
    <t>Above 50 Years- 401K Catch-Up:</t>
  </si>
  <si>
    <t>401 K Employer Share/Sep IRA (25%)</t>
  </si>
  <si>
    <t>401K  Employee Share</t>
  </si>
  <si>
    <t>Officer Payroll</t>
  </si>
  <si>
    <t>Net Business Income before the payroll</t>
  </si>
  <si>
    <t>Tax Savings Calculator for S Corp</t>
  </si>
  <si>
    <t>OR</t>
  </si>
  <si>
    <t>401K/Tax Deduction</t>
  </si>
  <si>
    <t>Net S Corp Income</t>
  </si>
  <si>
    <t>LLC Income/Self Employed</t>
  </si>
  <si>
    <t>Long Term Capital Gain Tax @ 15% or Smaller</t>
  </si>
  <si>
    <t>Self Employment Tax @ 15.3% up to $160,200</t>
  </si>
  <si>
    <t>Income Tax withholding and Estimated Tax Payments ( Total)</t>
  </si>
  <si>
    <t>Entity</t>
  </si>
  <si>
    <t>Form</t>
  </si>
  <si>
    <t>Regular Deadline</t>
  </si>
  <si>
    <t>Extension Deadline</t>
  </si>
  <si>
    <t>Notes</t>
  </si>
  <si>
    <t>Sole Proprietorship</t>
  </si>
  <si>
    <t>Schedule C &amp; 1040</t>
  </si>
  <si>
    <t>Use Form 4868</t>
  </si>
  <si>
    <t>Partnership</t>
  </si>
  <si>
    <t>Use Form 7004</t>
  </si>
  <si>
    <t>Multi-member LLC taxed as Partnership</t>
  </si>
  <si>
    <t>S-Corporation</t>
  </si>
  <si>
    <t>1120S</t>
  </si>
  <si>
    <t>C-Corporation</t>
  </si>
  <si>
    <t>Estimated Tax Payments (S &amp; C Corporations)</t>
  </si>
  <si>
    <t>Quarterly (April, June, Sept., Jan.)</t>
  </si>
  <si>
    <t>Pay if expected tax over $500</t>
  </si>
  <si>
    <t>Federal Unemployment Taxes (FUTA)</t>
  </si>
  <si>
    <t>Quarterly (last day after quarter end) or January 31</t>
  </si>
  <si>
    <t>Pay if annual liability over $500</t>
  </si>
  <si>
    <t>Form 941 (Employer's Quarterly Federal Tax Return)</t>
  </si>
  <si>
    <t>Last day of month after quarter end</t>
  </si>
  <si>
    <t>Quarterly filing for wages/employment taxes</t>
  </si>
  <si>
    <t>Form 944 (Annual Employer's Federal Tax Return)</t>
  </si>
  <si>
    <t>Annually if annual liability under $1,000</t>
  </si>
  <si>
    <t>FICA</t>
  </si>
  <si>
    <t>Monthly (15th) or Semiweekly (Wed/Friday)</t>
  </si>
  <si>
    <t>Electronic deposit required</t>
  </si>
  <si>
    <t>W-2s</t>
  </si>
  <si>
    <t>Late penalties ($50-$580 per employee)</t>
  </si>
  <si>
    <t>1099-NEC (Contractors)</t>
  </si>
  <si>
    <t>Penalties similar to W-2</t>
  </si>
  <si>
    <t>Business Tax Deadlines - 2024</t>
  </si>
  <si>
    <t>Annual Reports and Franchise Taxes</t>
  </si>
  <si>
    <t>State</t>
  </si>
  <si>
    <t>Due Date</t>
  </si>
  <si>
    <t>Annual Report</t>
  </si>
  <si>
    <t>Most states require that you file an annual report to keep company information current with the Secretary of State. Each state has different rules and regulations regarding the frequency and filing location for your annual reports. That's why we compiled a chart containing the annual report due dates in all 50 states.</t>
  </si>
  <si>
    <t>Annual Report Due Dates for All 50 States</t>
  </si>
  <si>
    <t>Find your state below to see the annual report filing due dates specfific to your entity type.</t>
  </si>
  <si>
    <t>Where to File</t>
  </si>
  <si>
    <t>Corp</t>
  </si>
  <si>
    <t>LLC</t>
  </si>
  <si>
    <t>LP</t>
  </si>
  <si>
    <t>LLP</t>
  </si>
  <si>
    <t>AL</t>
  </si>
  <si>
    <t>Department of Revenue</t>
  </si>
  <si>
    <t>Annual</t>
  </si>
  <si>
    <t>2 1/2 Months after Fiscal Year-End</t>
  </si>
  <si>
    <t>AK</t>
  </si>
  <si>
    <t>Secretary of State</t>
  </si>
  <si>
    <t>Biennial</t>
  </si>
  <si>
    <t>None</t>
  </si>
  <si>
    <t>Jan 2 (odd/even years)</t>
  </si>
  <si>
    <t>AR</t>
  </si>
  <si>
    <t>Franchise Tax Report</t>
  </si>
  <si>
    <t>AZ</t>
  </si>
  <si>
    <t>Secretary of State or ACC</t>
  </si>
  <si>
    <t>1/1 - 4/30</t>
  </si>
  <si>
    <t>Anniversary</t>
  </si>
  <si>
    <t>CA</t>
  </si>
  <si>
    <t>CO</t>
  </si>
  <si>
    <t>CT</t>
  </si>
  <si>
    <t>DE</t>
  </si>
  <si>
    <t>Annual (March 1)</t>
  </si>
  <si>
    <t>Annual (June 1)</t>
  </si>
  <si>
    <t>Varies</t>
  </si>
  <si>
    <t>DC</t>
  </si>
  <si>
    <t>Dept. of Consumer and Regulatory Affairs</t>
  </si>
  <si>
    <t>Biennial (April 1)</t>
  </si>
  <si>
    <t>FL</t>
  </si>
  <si>
    <t>GA</t>
  </si>
  <si>
    <t>HI</t>
  </si>
  <si>
    <t>Dept. of Commerce and Consumer Affairs</t>
  </si>
  <si>
    <t>Anniversary End of Quarter</t>
  </si>
  <si>
    <t>ID</t>
  </si>
  <si>
    <t>Biennial 11/30</t>
  </si>
  <si>
    <t>IL</t>
  </si>
  <si>
    <t>IN</t>
  </si>
  <si>
    <t>IA</t>
  </si>
  <si>
    <t>Biennial (even years)</t>
  </si>
  <si>
    <t>Biennial (odd years)</t>
  </si>
  <si>
    <t>KS</t>
  </si>
  <si>
    <t>15th day of 4th month after FYE</t>
  </si>
  <si>
    <t>KY</t>
  </si>
  <si>
    <t>Annual ( June 30)</t>
  </si>
  <si>
    <t>LA</t>
  </si>
  <si>
    <t>ME</t>
  </si>
  <si>
    <t>MD</t>
  </si>
  <si>
    <t>Dept. of Assessment and Taxation</t>
  </si>
  <si>
    <t>MA</t>
  </si>
  <si>
    <t>Annual (within 15 days of FYE)</t>
  </si>
  <si>
    <t>MI</t>
  </si>
  <si>
    <t>Annual (May 15)</t>
  </si>
  <si>
    <t>Annual (February 15)</t>
  </si>
  <si>
    <t>MN</t>
  </si>
  <si>
    <t>MS</t>
  </si>
  <si>
    <t>MO</t>
  </si>
  <si>
    <t>MT</t>
  </si>
  <si>
    <t>Annual (before April 15)</t>
  </si>
  <si>
    <t>Renewal Filing (every 5 years based on anniversary)</t>
  </si>
  <si>
    <t>NE</t>
  </si>
  <si>
    <t>Biennial (March 1 - Even Years)</t>
  </si>
  <si>
    <t>Annual (April 1 - Odd Years)</t>
  </si>
  <si>
    <t>Annual (April 1)</t>
  </si>
  <si>
    <t>NV</t>
  </si>
  <si>
    <t>Annual List</t>
  </si>
  <si>
    <t>NJ</t>
  </si>
  <si>
    <t>15th day after 4th month following FYE Anniversary</t>
  </si>
  <si>
    <t>NM</t>
  </si>
  <si>
    <t>15th day before 3rd month after FYE</t>
  </si>
  <si>
    <t>NY</t>
  </si>
  <si>
    <t>Every 5 Years</t>
  </si>
  <si>
    <t>NC</t>
  </si>
  <si>
    <t>Annual (Anniversary)</t>
  </si>
  <si>
    <t>Annual (April 15)</t>
  </si>
  <si>
    <t>ND</t>
  </si>
  <si>
    <t>Annual (Domestic: Aug 1) (Foreign: May 15)</t>
  </si>
  <si>
    <t>Annual (November 15th)</t>
  </si>
  <si>
    <t>OH</t>
  </si>
  <si>
    <t>Treasurer of State</t>
  </si>
  <si>
    <t>Biennial (July 31)</t>
  </si>
  <si>
    <t>OK</t>
  </si>
  <si>
    <t>State Tax Commission</t>
  </si>
  <si>
    <t>Annual Certificate (Foreign files on anniversary)</t>
  </si>
  <si>
    <t>Annual Certificate</t>
  </si>
  <si>
    <t>PA</t>
  </si>
  <si>
    <t>Decennial</t>
  </si>
  <si>
    <t>RI</t>
  </si>
  <si>
    <t>Annual (Nov 1)</t>
  </si>
  <si>
    <t>SC</t>
  </si>
  <si>
    <t>Department of Revenue or Secretary of State</t>
  </si>
  <si>
    <t>Annual (DOR - 15th day of 3rd month after FYE)</t>
  </si>
  <si>
    <t>Annual Renewal (SOS -Anniversary)</t>
  </si>
  <si>
    <t>SD</t>
  </si>
  <si>
    <t>Annual (first day of the 2nd month following the anniversary)</t>
  </si>
  <si>
    <t>TN</t>
  </si>
  <si>
    <t>First day of the fourth month following FYE</t>
  </si>
  <si>
    <t>TX</t>
  </si>
  <si>
    <t>Franchise Tax Dept.</t>
  </si>
  <si>
    <t>Annual Franchise Tax Report and Public Information Report</t>
  </si>
  <si>
    <t>May 15th</t>
  </si>
  <si>
    <t>UT</t>
  </si>
  <si>
    <t>VT</t>
  </si>
  <si>
    <t>Annual (March 15)</t>
  </si>
  <si>
    <t>VA</t>
  </si>
  <si>
    <t>State Corporation Commission</t>
  </si>
  <si>
    <t>Annual (Sept 1)</t>
  </si>
  <si>
    <t>WA</t>
  </si>
  <si>
    <t>Department of Licensing</t>
  </si>
  <si>
    <t>WV</t>
  </si>
  <si>
    <t>State Tax Commissioner</t>
  </si>
  <si>
    <t>WI</t>
  </si>
  <si>
    <t>Department of Financial Institutions</t>
  </si>
  <si>
    <t>Annual (see below)</t>
  </si>
  <si>
    <t>WY</t>
  </si>
  <si>
    <t>How do I find out the annual report due date for my business?</t>
  </si>
  <si>
    <t>Filing an annual report is required in most states to maintain good standing. Reports can be filed at a predetermined date or at or before the anniversary of the formation of your company. It’s important to know your state’s filing requirements.</t>
  </si>
  <si>
    <t>At My Corporation, we have compiled a chart of the annual report due dates for all 50 states based on the business type. This information can also be found in the Secretary of State registry online. Failure to file an annual report on time can subject your business to suspension or dissolution, as well as penalties and late fees by the state.</t>
  </si>
  <si>
    <t>Can I request an extension for my annual report due date?</t>
  </si>
  <si>
    <t>Each state has its own rules and regulations on filing extensions for annual reports, but not every state may offer an extension. Check the entity that registers your business, such as the Secretary of State office for details on extensions for that state.</t>
  </si>
  <si>
    <t>If there is an extension available, make sure to note the extension filing deadline and eligibility requirements. Some states will only allow extensions for extenuating circumstances and hardships that prevent you from filing on the deadline. Seeking legal advice when considering an extension is also advisable to ensure your company complies will all regulations and policies.</t>
  </si>
  <si>
    <t>What information is required in an annual report?</t>
  </si>
  <si>
    <t>Information on an annual report can vary from state to state, but generally, it is similar for all states. The type of business will determine the complexity of the report. General information required on every report is the name of the business, address of registered agents, business address, the purpose of the business, and name and address of members and directors. In addition, a report may also require the following information:</t>
  </si>
  <si>
    <t>1. Highlight annual activities and performance</t>
  </si>
  <si>
    <t>2. CEO’s letter to the shareholders</t>
  </si>
  <si>
    <t>3. Management’s discussion and analysis (MD&amp;A) which analyzes the company’s performance</t>
  </si>
  <si>
    <t>4. Financial statements</t>
  </si>
  <si>
    <t>5. Supporting notes, photos, and graphics</t>
  </si>
  <si>
    <t>6. Auditor’s report</t>
  </si>
  <si>
    <t>7. Summary of Financial reports</t>
  </si>
  <si>
    <t>What is the penalty for failing to file an annual report?</t>
  </si>
  <si>
    <t>Failing to file an annual report if it’s required by the state where your business is registered, can result in penalties that differ for each state. These penalties vary by state, the type of business, and even the length of the delay. Based on regulations, the business can face the following penalties for failing to file an annual report:</t>
  </si>
  <si>
    <t>1. Late fees, which can vary based on the type of business and length of delay</t>
  </si>
  <si>
    <t>2. Negative impact on your company’s rating and standing</t>
  </si>
  <si>
    <t>3. Suspension or involuntary dissolution of your company</t>
  </si>
  <si>
    <t>4. Restrictions on the ability to apply for funding, permits, resources</t>
  </si>
  <si>
    <t>5. Legal actions</t>
  </si>
  <si>
    <t>State: Please pay online on the state you live</t>
  </si>
  <si>
    <t>Total Operating Expense</t>
  </si>
  <si>
    <t>IRS Payment Link : Click Here</t>
  </si>
  <si>
    <t>Other Exp ( please type here)</t>
  </si>
  <si>
    <t>personal income and the state you live</t>
  </si>
  <si>
    <t xml:space="preserve">Please update the above tax rate based on your </t>
  </si>
  <si>
    <t xml:space="preserve">State Tax ( if any) </t>
  </si>
  <si>
    <t>Depreciation</t>
  </si>
  <si>
    <t>Estimated Tax Calculation on Profit</t>
  </si>
  <si>
    <t>Net Profit</t>
  </si>
  <si>
    <t>Total Operating Exp</t>
  </si>
  <si>
    <t>Grand Total</t>
  </si>
  <si>
    <t>4th QTR</t>
  </si>
  <si>
    <t>401K Officer Share from W2</t>
  </si>
  <si>
    <t>Sep IRA/401K ( Employer Part)</t>
  </si>
  <si>
    <t>3rd QTR</t>
  </si>
  <si>
    <t>Per Diem Exp</t>
  </si>
  <si>
    <t>Payroll Tax (Employer Part)</t>
  </si>
  <si>
    <t>2nd QTR</t>
  </si>
  <si>
    <t xml:space="preserve">Payroll All Others </t>
  </si>
  <si>
    <t>Sale Tax Paid (if Retail)</t>
  </si>
  <si>
    <t>Payroll Officer Compensation</t>
  </si>
  <si>
    <t>1st QTR</t>
  </si>
  <si>
    <t>Payroll and Employment Exp</t>
  </si>
  <si>
    <t>%</t>
  </si>
  <si>
    <t>Actual Take Home</t>
  </si>
  <si>
    <t>Officer Salary/Qtr.</t>
  </si>
  <si>
    <t>Profit by Qtr.</t>
  </si>
  <si>
    <t>Sales by Qtr.</t>
  </si>
  <si>
    <t>Cost of Goods Sold</t>
  </si>
  <si>
    <t>Contractor Payments ( 1099 Misc.)</t>
  </si>
  <si>
    <t>Mileage Exp</t>
  </si>
  <si>
    <t>Client Paid Exp included in Sales</t>
  </si>
  <si>
    <t>Ending Inventory  (Retail Client)</t>
  </si>
  <si>
    <t>Dec</t>
  </si>
  <si>
    <t>Beginning Inventory (Retail Client)</t>
  </si>
  <si>
    <t>Nov</t>
  </si>
  <si>
    <t>Cost of Labor (Direct)</t>
  </si>
  <si>
    <t>Oct</t>
  </si>
  <si>
    <t>Purchases (Retail Client)</t>
  </si>
  <si>
    <t>Sep</t>
  </si>
  <si>
    <t>Aug</t>
  </si>
  <si>
    <t>July</t>
  </si>
  <si>
    <t>June</t>
  </si>
  <si>
    <t>Other Income (No Sale Tax)</t>
  </si>
  <si>
    <t>May</t>
  </si>
  <si>
    <t>Returns</t>
  </si>
  <si>
    <t>April</t>
  </si>
  <si>
    <t>Total Sales</t>
  </si>
  <si>
    <t>March</t>
  </si>
  <si>
    <t>Sales ( Revenue)</t>
  </si>
  <si>
    <t xml:space="preserve">  </t>
  </si>
  <si>
    <t>Feb</t>
  </si>
  <si>
    <t>Jan</t>
  </si>
  <si>
    <t>Type your Business Name Here</t>
  </si>
  <si>
    <t>Take Home</t>
  </si>
  <si>
    <t>Officer Salary</t>
  </si>
  <si>
    <t>Profit</t>
  </si>
  <si>
    <t>Sales</t>
  </si>
  <si>
    <t>Month</t>
  </si>
  <si>
    <r>
      <t xml:space="preserve">This is only for your information purpose.  ( S Corp and LLC)                    </t>
    </r>
    <r>
      <rPr>
        <sz val="12"/>
        <color indexed="10"/>
        <rFont val="Arial"/>
        <family val="2"/>
      </rPr>
      <t xml:space="preserve">
* Taxpayer need to enter their tax bracket to get the estimated tax             * Assumed you are qualified for 20% QBI
* Tax bracket need to be change based  on your personal Income             * Estimated Tax (Deduct the tax withholding from the Officer Paycheck)</t>
    </r>
  </si>
  <si>
    <t>401K Employee Share from W2</t>
  </si>
  <si>
    <t>Phone (Land, Cell, Fax)</t>
  </si>
  <si>
    <t>Pension/Profit Sharing/401K</t>
  </si>
  <si>
    <r>
      <t xml:space="preserve">This is only for your information purpose.  ( S Corp and LLC)                    </t>
    </r>
    <r>
      <rPr>
        <sz val="12"/>
        <color indexed="10"/>
        <rFont val="Arial"/>
        <family val="2"/>
      </rPr>
      <t xml:space="preserve">
* Taxpayer need to enter their tax bracket to get the estimated tax             * Assumed you are qualified for 20% QBI
* Tax bracket need to be change based  on your person</t>
    </r>
    <r>
      <rPr>
        <b/>
        <i/>
        <sz val="12"/>
        <color indexed="10"/>
        <rFont val="Arial"/>
        <family val="2"/>
      </rPr>
      <t>al Income             * Estimated Tax (Deduct the tax withholding from the Officer Paycheck)</t>
    </r>
  </si>
  <si>
    <t>Client Paid Exp Included in Sales</t>
  </si>
  <si>
    <t xml:space="preserve">Ending Inventory </t>
  </si>
  <si>
    <t>Beginning Inventory</t>
  </si>
  <si>
    <t>Purchases</t>
  </si>
  <si>
    <t>Greatways Tax Service Inc                                    Income and Exp Worksheet 1st QTR</t>
  </si>
  <si>
    <t>Greatways Tax Service Inc                                    Income and Exp Worksheet 2nd QTR</t>
  </si>
  <si>
    <t>Greatways Tax Service Inc                                    Income and Exp Worksheet 3rd QTR</t>
  </si>
  <si>
    <t>Greatways Tax Service Inc                                    Income and Exp Worksheet 4th QTR</t>
  </si>
  <si>
    <t>Estimated Full Year Income</t>
  </si>
  <si>
    <t>Current QTR Income (YTD)</t>
  </si>
  <si>
    <t>YTD Income</t>
  </si>
  <si>
    <t>Total Tab ( Enter here)</t>
  </si>
  <si>
    <t xml:space="preserve"> For each expense category, list it only once on the dedicated "Total" tab. This ensures consistency and avoids duplication. Then, in each individual month's tab, simply fill in the corresponding spending amount for that category.
Remember, the "Monthly" tabs automatically pull their category listings from the "Total" tab, saving you time and effort. Plus, if you encounter an expense that doesn't fit pre-defined categories, no worries! The "Other Exp (please type here)" field in the "Total" tab welcomes unique entries, allowing you to capture every penny spent.</t>
  </si>
  <si>
    <t xml:space="preserve">State Income Tax paid </t>
  </si>
  <si>
    <t>For each expense category, list it only once on the dedicated "Total" tab. This ensures consistency and avoids duplication. Then, in each individual month's tab, simply fill in the corresponding spending amount for that category.
Remember, the "Monthly" tabs automatically pull their category listings from the "Total" tab, saving you time and effort. Plus, if you encounter an expense that doesn't fit pre-defined categories, no worries! The "Other Exp (please type here)" field in the "Total" tab welcomes unique entries, allowing you to capture every penny spent.</t>
  </si>
  <si>
    <t xml:space="preserve">Greatways Tax Service Inc               Income and Exp Worksheet - Jan to Dec </t>
  </si>
  <si>
    <t>Balance Sheet Detail as of Dec 31st 2024</t>
  </si>
  <si>
    <t>Shareholder/Partner Information</t>
  </si>
  <si>
    <t>Fist Name</t>
  </si>
  <si>
    <t>Last Name</t>
  </si>
  <si>
    <t>SSN</t>
  </si>
  <si>
    <t>% Share</t>
  </si>
  <si>
    <t>#1</t>
  </si>
  <si>
    <t>Home Address</t>
  </si>
  <si>
    <t>Active Participation</t>
  </si>
  <si>
    <t>Select One</t>
  </si>
  <si>
    <t>#2</t>
  </si>
  <si>
    <t>#3</t>
  </si>
  <si>
    <t>#4</t>
  </si>
  <si>
    <t>Greatways Tax Service Inc.</t>
  </si>
  <si>
    <t>Great Service @ Right Ways, Since 2002.</t>
  </si>
  <si>
    <t xml:space="preserve"> Jan to Jun </t>
  </si>
  <si>
    <t>Yes</t>
  </si>
  <si>
    <t>July to Dec</t>
  </si>
  <si>
    <t>No</t>
  </si>
  <si>
    <t>Client:</t>
  </si>
  <si>
    <t>EIN</t>
  </si>
  <si>
    <t>* Email is our preferred way of communication and please don't leave the voicemail.</t>
  </si>
  <si>
    <t>* We will prepare a DRAFT tax return based on this worksheet with questions/comments</t>
  </si>
  <si>
    <t>* Please Reply to that email with your questions and we will call/email and finish the tax return</t>
  </si>
  <si>
    <t xml:space="preserve">If you have more than 4 partners/shareholders please send the details separately </t>
  </si>
  <si>
    <t>Distribution and Contribution Detailed Information ( will use to calculate your Basis in the business)</t>
  </si>
  <si>
    <t>Distribution from business to Personal Bank Account</t>
  </si>
  <si>
    <t>Loan from Personal Bank Account to Business</t>
  </si>
  <si>
    <t>Date</t>
  </si>
  <si>
    <t>Check # or EFT</t>
  </si>
  <si>
    <t>Amount</t>
  </si>
  <si>
    <t>Total Distribution</t>
  </si>
  <si>
    <t>Total Loan from Personal</t>
  </si>
  <si>
    <t>Asset Details ( Vehicles/Car/SUV)</t>
  </si>
  <si>
    <t>Purchase Date</t>
  </si>
  <si>
    <t>Purchase Price</t>
  </si>
  <si>
    <t>Odometer</t>
  </si>
  <si>
    <t>Detail of the Assets  Year/Make last 4 # of VIN</t>
  </si>
  <si>
    <t>Sale Date (If Sold)</t>
  </si>
  <si>
    <t>Sale Price (If Sold)</t>
  </si>
  <si>
    <t>Other Exp not listed in the other sheet</t>
  </si>
  <si>
    <t>New Asset Details (Office Furniture, Tools, Equipment)</t>
  </si>
  <si>
    <t>Business Miles Jan to Jun</t>
  </si>
  <si>
    <t xml:space="preserve"> Date</t>
  </si>
  <si>
    <t>Detail of the Assets</t>
  </si>
  <si>
    <t>Cost $$</t>
  </si>
  <si>
    <t>Business Miles July to Dec</t>
  </si>
  <si>
    <t>Please Type here</t>
  </si>
  <si>
    <t>Depreciation ( If you know)</t>
  </si>
  <si>
    <t>Total Other Expense</t>
  </si>
  <si>
    <t>Total New Assets</t>
  </si>
  <si>
    <t>Business Bank Account (All)</t>
  </si>
  <si>
    <t>Business Credit Card Balance</t>
  </si>
  <si>
    <t>Business Loan Balance</t>
  </si>
  <si>
    <t>Business Car Loan Balance</t>
  </si>
  <si>
    <t>EIDL Loan Balance</t>
  </si>
  <si>
    <t>Loan from Officer/Owner</t>
  </si>
  <si>
    <t>Distribution to the Owner</t>
  </si>
  <si>
    <t>Greatways Tax Service Inc                Income and Exp Worksheet Jan</t>
  </si>
  <si>
    <t>Greatways Tax Service Inc             Income and Exp Worksheet  Feb</t>
  </si>
  <si>
    <t>Greatways Tax Service Inc                  Income and Exp Worksheet March</t>
  </si>
  <si>
    <t xml:space="preserve"> Greatways Tax Service Inc                            Income and Exp Worksheet  April</t>
  </si>
  <si>
    <t>Greatways Tax Service Inc                       Income and Exp Worksheet May</t>
  </si>
  <si>
    <t>Greatways Tax Service Inc                        Income and Exp Worksheet June</t>
  </si>
  <si>
    <t>Greatways Tax Service Inc                      Income and Exp Worksheet July</t>
  </si>
  <si>
    <t>Greatways Tax Service Inc                        Income and Exp Worksheet Aug</t>
  </si>
  <si>
    <t>Greatways Tax Service Inc                    Income and Exp Worksheet Sep</t>
  </si>
  <si>
    <t>Greatways Tax Service Inc                  Income and Exp Worksheet Oct</t>
  </si>
  <si>
    <t xml:space="preserve">Greatways Tax Service Inc                 Income and Exp Worksheet  Nov </t>
  </si>
  <si>
    <t xml:space="preserve">Greatways Tax Service Inc                Income and Exp Worksheet Dec </t>
  </si>
  <si>
    <t>Total Payroll  Exp</t>
  </si>
  <si>
    <t>2024 Tax Estimator Details ( Click Here)</t>
  </si>
  <si>
    <t xml:space="preserve">Estimated / Withholding Tax </t>
  </si>
  <si>
    <t>Click Here for Basic Information</t>
  </si>
  <si>
    <t>Automobile &amp; truck expenses</t>
  </si>
  <si>
    <t>As of Current Month</t>
  </si>
  <si>
    <t>Projected Income Tax (Full Year)</t>
  </si>
  <si>
    <t>Estimated Income Tax  (YTD)</t>
  </si>
  <si>
    <t>1st W2 ( Tax Payer)</t>
  </si>
  <si>
    <t>1st W2 ( Spouse)</t>
  </si>
  <si>
    <t>Extra W2 (Spouse/Tax Payer)</t>
  </si>
  <si>
    <t>Please Select your Tax Filing Status and Select the Current Month</t>
  </si>
  <si>
    <t>JAN</t>
  </si>
  <si>
    <t xml:space="preserve">Traditional IRA </t>
  </si>
  <si>
    <t xml:space="preserve">HSA </t>
  </si>
  <si>
    <t>Interest/Dividends</t>
  </si>
  <si>
    <t>Net Rental/Other Income</t>
  </si>
  <si>
    <t>Projected Taxable Income after IRA/HSA Deduction)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</si>
</sst>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164" formatCode="0.0%"/>
    <numFmt numFmtId="165" formatCode="&quot;$&quot;#,##0.00"/>
    <numFmt numFmtId="166" formatCode="&quot;$&quot;#,##0.0_);[Red]\(&quot;$&quot;#,##0.0\)"/>
    <numFmt numFmtId="167" formatCode="&quot;$&quot;#,##0.000_);[Red]\(&quot;$&quot;#,##0.000\)"/>
    <numFmt numFmtId="168" formatCode="&quot;$&quot;#,##0.0000_);[Red]\(&quot;$&quot;#,##0.0000\)"/>
    <numFmt numFmtId="169" formatCode="000\-00\-0000"/>
    <numFmt numFmtId="170" formatCode="0.000"/>
    <numFmt numFmtId="171" formatCode="m/d/yy;@"/>
  </numFmts>
  <fonts count="68"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b/>
      <sz val="18"/>
      <color theme="1"/>
      <name val="Calibri"/>
      <family val="2"/>
      <scheme val="minor"/>
    </font>
    <font>
      <sz val="11"/>
      <color theme="1"/>
      <name val="Arial"/>
      <family val="2"/>
    </font>
    <font>
      <sz val="14"/>
      <color theme="1"/>
      <name val="Calibri"/>
      <family val="2"/>
      <scheme val="minor"/>
    </font>
    <font>
      <sz val="11"/>
      <color theme="1"/>
      <name val="Arial"/>
      <family val="2"/>
    </font>
    <font>
      <sz val="11"/>
      <color theme="0"/>
      <name val="Calibri"/>
      <family val="2"/>
      <scheme val="minor"/>
    </font>
    <font>
      <u/>
      <sz val="11"/>
      <color theme="10"/>
      <name val="Calibri"/>
      <family val="2"/>
      <scheme val="minor"/>
    </font>
    <font>
      <u/>
      <sz val="18"/>
      <color rgb="FF1F1F1F"/>
      <name val="Arial"/>
      <family val="2"/>
    </font>
    <font>
      <u/>
      <sz val="11"/>
      <color theme="1"/>
      <name val="Calibri"/>
      <family val="2"/>
      <scheme val="minor"/>
    </font>
    <font>
      <b/>
      <u/>
      <sz val="11"/>
      <color theme="10"/>
      <name val="Calibri"/>
      <family val="2"/>
      <scheme val="minor"/>
    </font>
    <font>
      <b/>
      <u/>
      <sz val="11"/>
      <color theme="1"/>
      <name val="Calibri"/>
      <family val="2"/>
      <scheme val="minor"/>
    </font>
    <font>
      <b/>
      <sz val="12"/>
      <color theme="1"/>
      <name val="Arial"/>
      <family val="2"/>
    </font>
    <font>
      <sz val="11"/>
      <color rgb="FFFF0000"/>
      <name val="Calibri"/>
      <family val="2"/>
      <scheme val="minor"/>
    </font>
    <font>
      <sz val="11"/>
      <color rgb="FFFF0000"/>
      <name val="Arial"/>
      <family val="2"/>
    </font>
    <font>
      <b/>
      <sz val="11"/>
      <color rgb="FFFF0000"/>
      <name val="Calibri"/>
      <family val="2"/>
      <scheme val="minor"/>
    </font>
    <font>
      <sz val="11"/>
      <color rgb="FFFFFF00"/>
      <name val="Calibri"/>
      <family val="2"/>
      <scheme val="minor"/>
    </font>
    <font>
      <sz val="11"/>
      <name val="Arial"/>
      <family val="2"/>
    </font>
    <font>
      <b/>
      <sz val="11"/>
      <color rgb="FF0070C0"/>
      <name val="Calibri"/>
      <family val="2"/>
      <scheme val="minor"/>
    </font>
    <font>
      <sz val="10"/>
      <name val="Arial"/>
      <family val="2"/>
    </font>
    <font>
      <sz val="12"/>
      <name val="Arial"/>
      <family val="2"/>
    </font>
    <font>
      <sz val="10"/>
      <color rgb="FFFF0000"/>
      <name val="Arial"/>
      <family val="2"/>
    </font>
    <font>
      <sz val="10"/>
      <color rgb="FF0070C0"/>
      <name val="Arial"/>
      <family val="2"/>
    </font>
    <font>
      <u/>
      <sz val="10"/>
      <color theme="10"/>
      <name val="Arial"/>
      <family val="2"/>
    </font>
    <font>
      <sz val="10"/>
      <color theme="0"/>
      <name val="Arial"/>
      <family val="2"/>
    </font>
    <font>
      <sz val="10"/>
      <color theme="1"/>
      <name val="Arial"/>
      <family val="2"/>
    </font>
    <font>
      <b/>
      <sz val="10"/>
      <name val="Arial"/>
      <family val="2"/>
    </font>
    <font>
      <b/>
      <sz val="12"/>
      <name val="Arial"/>
      <family val="2"/>
    </font>
    <font>
      <sz val="9"/>
      <name val="Arial"/>
      <family val="2"/>
    </font>
    <font>
      <sz val="10"/>
      <color rgb="FF00B0F0"/>
      <name val="Arial"/>
      <family val="2"/>
    </font>
    <font>
      <b/>
      <sz val="9"/>
      <color indexed="81"/>
      <name val="Tahoma"/>
      <family val="2"/>
    </font>
    <font>
      <sz val="9"/>
      <color indexed="81"/>
      <name val="Tahoma"/>
      <family val="2"/>
    </font>
    <font>
      <sz val="8"/>
      <color rgb="FF000000"/>
      <name val="Helvetica"/>
      <family val="2"/>
    </font>
    <font>
      <b/>
      <sz val="20"/>
      <color theme="1"/>
      <name val="Calibri"/>
      <family val="2"/>
      <scheme val="minor"/>
    </font>
    <font>
      <b/>
      <sz val="11"/>
      <color theme="1"/>
      <name val="Arial"/>
      <family val="2"/>
    </font>
    <font>
      <b/>
      <sz val="20"/>
      <color rgb="FF1F1F1F"/>
      <name val="Arial"/>
      <family val="2"/>
    </font>
    <font>
      <sz val="20"/>
      <color rgb="FF1F1F1F"/>
      <name val="Arial"/>
      <family val="2"/>
    </font>
    <font>
      <sz val="20"/>
      <color rgb="FF1F1F1F"/>
      <name val="Arial"/>
      <family val="2"/>
    </font>
    <font>
      <sz val="20"/>
      <color theme="1"/>
      <name val="Calibri"/>
      <family val="2"/>
      <scheme val="minor"/>
    </font>
    <font>
      <sz val="36"/>
      <color theme="1"/>
      <name val="Calibri"/>
      <family val="2"/>
      <scheme val="minor"/>
    </font>
    <font>
      <b/>
      <sz val="22"/>
      <color theme="1"/>
      <name val="Calibri"/>
      <family val="2"/>
      <scheme val="minor"/>
    </font>
    <font>
      <b/>
      <sz val="16"/>
      <color theme="1"/>
      <name val="Calibri"/>
      <family val="2"/>
      <scheme val="minor"/>
    </font>
    <font>
      <sz val="12"/>
      <color rgb="FF222222"/>
      <name val="Helvetica"/>
      <family val="2"/>
    </font>
    <font>
      <b/>
      <sz val="16.5"/>
      <color rgb="FF222222"/>
      <name val="Arial"/>
      <family val="2"/>
    </font>
    <font>
      <b/>
      <sz val="11"/>
      <color rgb="FFFFFFFF"/>
      <name val="Helvetica"/>
      <family val="2"/>
    </font>
    <font>
      <sz val="11"/>
      <color theme="1"/>
      <name val="Helvetica"/>
      <family val="2"/>
    </font>
    <font>
      <b/>
      <sz val="12"/>
      <color rgb="FF222222"/>
      <name val="Helvetica"/>
      <family val="2"/>
    </font>
    <font>
      <b/>
      <sz val="12"/>
      <color rgb="FF0070C0"/>
      <name val="Helvetica"/>
      <family val="2"/>
    </font>
    <font>
      <b/>
      <sz val="10"/>
      <color rgb="FFFF0000"/>
      <name val="Arial"/>
      <family val="2"/>
    </font>
    <font>
      <b/>
      <u/>
      <sz val="10"/>
      <color rgb="FFFF0000"/>
      <name val="Arial"/>
      <family val="2"/>
    </font>
    <font>
      <sz val="10"/>
      <color theme="0" tint="-4.9989318521683403E-2"/>
      <name val="Arial"/>
      <family val="2"/>
    </font>
    <font>
      <sz val="10"/>
      <color theme="10"/>
      <name val="Arial"/>
      <family val="2"/>
    </font>
    <font>
      <b/>
      <sz val="10"/>
      <color theme="0"/>
      <name val="Arial"/>
      <family val="2"/>
    </font>
    <font>
      <b/>
      <i/>
      <sz val="12"/>
      <color rgb="FFFF0000"/>
      <name val="Arial"/>
      <family val="2"/>
    </font>
    <font>
      <sz val="12"/>
      <color indexed="10"/>
      <name val="Arial"/>
      <family val="2"/>
    </font>
    <font>
      <b/>
      <i/>
      <sz val="12"/>
      <color indexed="10"/>
      <name val="Arial"/>
      <family val="2"/>
    </font>
    <font>
      <b/>
      <sz val="12"/>
      <color theme="1"/>
      <name val="Calibri"/>
      <family val="2"/>
      <scheme val="minor"/>
    </font>
    <font>
      <b/>
      <u/>
      <sz val="10"/>
      <name val="Arial"/>
      <family val="2"/>
    </font>
    <font>
      <u/>
      <sz val="20"/>
      <color theme="0"/>
      <name val="Arial"/>
      <family val="2"/>
    </font>
    <font>
      <sz val="10"/>
      <color theme="0" tint="-0.34998626667073579"/>
      <name val="Arial"/>
      <family val="2"/>
    </font>
    <font>
      <sz val="11"/>
      <color theme="0"/>
      <name val="Arial"/>
      <family val="2"/>
    </font>
    <font>
      <i/>
      <sz val="10"/>
      <name val="Arial"/>
      <family val="2"/>
    </font>
    <font>
      <b/>
      <sz val="11"/>
      <color theme="0"/>
      <name val="Calibri"/>
      <family val="2"/>
      <scheme val="minor"/>
    </font>
    <font>
      <sz val="11"/>
      <color theme="10"/>
      <name val="Calibri"/>
      <family val="2"/>
      <scheme val="minor"/>
    </font>
    <font>
      <b/>
      <sz val="18"/>
      <color rgb="FFFF0000"/>
      <name val="Calibri"/>
      <family val="2"/>
      <scheme val="minor"/>
    </font>
    <font>
      <b/>
      <sz val="14"/>
      <color theme="1"/>
      <name val="Calibri"/>
      <family val="2"/>
      <scheme val="minor"/>
    </font>
  </fonts>
  <fills count="38">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70C0"/>
        <bgColor indexed="64"/>
      </patternFill>
    </fill>
    <fill>
      <patternFill patternType="solid">
        <fgColor indexed="9"/>
        <bgColor indexed="64"/>
      </patternFill>
    </fill>
    <fill>
      <patternFill patternType="solid">
        <fgColor indexed="42"/>
        <bgColor indexed="64"/>
      </patternFill>
    </fill>
    <fill>
      <patternFill patternType="solid">
        <fgColor theme="2"/>
        <bgColor indexed="64"/>
      </patternFill>
    </fill>
    <fill>
      <patternFill patternType="solid">
        <fgColor indexed="24"/>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37383C"/>
        <bgColor indexed="64"/>
      </patternFill>
    </fill>
    <fill>
      <patternFill patternType="solid">
        <fgColor rgb="FFF7F9FE"/>
        <bgColor indexed="64"/>
      </patternFill>
    </fill>
    <fill>
      <patternFill patternType="solid">
        <fgColor theme="1"/>
        <bgColor indexed="64"/>
      </patternFill>
    </fill>
    <fill>
      <patternFill patternType="solid">
        <fgColor rgb="FF00B050"/>
        <bgColor indexed="64"/>
      </patternFill>
    </fill>
    <fill>
      <patternFill patternType="solid">
        <fgColor rgb="FFFFFF00"/>
        <bgColor theme="8"/>
      </patternFill>
    </fill>
    <fill>
      <patternFill patternType="solid">
        <fgColor theme="8"/>
        <bgColor indexed="64"/>
      </patternFill>
    </fill>
    <fill>
      <patternFill patternType="solid">
        <fgColor theme="0" tint="-4.9989318521683403E-2"/>
        <bgColor theme="8"/>
      </patternFill>
    </fill>
    <fill>
      <patternFill patternType="solid">
        <fgColor theme="5" tint="-0.249977111117893"/>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3" tint="0.79998168889431442"/>
        <bgColor indexed="64"/>
      </patternFill>
    </fill>
  </fills>
  <borders count="4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7F7F7F"/>
      </right>
      <top/>
      <bottom style="thin">
        <color auto="1"/>
      </bottom>
      <diagonal/>
    </border>
    <border>
      <left style="thin">
        <color auto="1"/>
      </left>
      <right style="thin">
        <color auto="1"/>
      </right>
      <top style="thin">
        <color auto="1"/>
      </top>
      <bottom style="double">
        <color auto="1"/>
      </bottom>
      <diagonal/>
    </border>
    <border>
      <left/>
      <right style="thin">
        <color indexed="64"/>
      </right>
      <top/>
      <bottom/>
      <diagonal/>
    </border>
    <border>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theme="1"/>
      </left>
      <right style="thin">
        <color theme="1"/>
      </right>
      <top style="thin">
        <color theme="1"/>
      </top>
      <bottom style="thin">
        <color theme="1"/>
      </bottom>
      <diagonal/>
    </border>
    <border>
      <left style="thick">
        <color indexed="64"/>
      </left>
      <right/>
      <top/>
      <bottom style="thin">
        <color indexed="64"/>
      </bottom>
      <diagonal/>
    </border>
    <border>
      <left style="thick">
        <color indexed="64"/>
      </left>
      <right/>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s>
  <cellStyleXfs count="6">
    <xf numFmtId="0" fontId="0" fillId="0" borderId="0"/>
    <xf numFmtId="0" fontId="1" fillId="2" borderId="1" applyNumberFormat="0" applyAlignment="0" applyProtection="0"/>
    <xf numFmtId="0" fontId="2" fillId="3" borderId="2" applyNumberFormat="0" applyAlignment="0" applyProtection="0"/>
    <xf numFmtId="0" fontId="9" fillId="0" borderId="0" applyNumberFormat="0" applyFill="0" applyBorder="0" applyAlignment="0" applyProtection="0"/>
    <xf numFmtId="0" fontId="21" fillId="0" borderId="0"/>
    <xf numFmtId="0" fontId="25" fillId="0" borderId="0" applyNumberFormat="0" applyFill="0" applyBorder="0" applyAlignment="0" applyProtection="0"/>
  </cellStyleXfs>
  <cellXfs count="753">
    <xf numFmtId="0" fontId="0" fillId="0" borderId="0" xfId="0"/>
    <xf numFmtId="0" fontId="4" fillId="0" borderId="0" xfId="0" applyFont="1"/>
    <xf numFmtId="0" fontId="5" fillId="0" borderId="3" xfId="0" applyFont="1" applyBorder="1" applyAlignment="1">
      <alignment horizontal="left" vertical="center" wrapText="1" indent="1"/>
    </xf>
    <xf numFmtId="0" fontId="6" fillId="0" borderId="0" xfId="0" applyFont="1"/>
    <xf numFmtId="6" fontId="5" fillId="0" borderId="3" xfId="0" applyNumberFormat="1" applyFont="1" applyBorder="1" applyAlignment="1">
      <alignment horizontal="left" vertical="center" wrapText="1" indent="1"/>
    </xf>
    <xf numFmtId="0" fontId="3" fillId="0" borderId="0" xfId="0" applyFont="1"/>
    <xf numFmtId="0" fontId="5" fillId="0" borderId="4" xfId="0" applyFont="1" applyBorder="1" applyAlignment="1">
      <alignment horizontal="left" vertical="center" wrapText="1" indent="1"/>
    </xf>
    <xf numFmtId="6" fontId="5" fillId="0" borderId="4" xfId="0" applyNumberFormat="1"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6" fontId="5" fillId="0" borderId="5" xfId="0" applyNumberFormat="1" applyFont="1" applyBorder="1" applyAlignment="1">
      <alignment horizontal="left" vertical="center" wrapText="1" indent="1"/>
    </xf>
    <xf numFmtId="0" fontId="7" fillId="5" borderId="6" xfId="0" applyFont="1" applyFill="1" applyBorder="1" applyAlignment="1">
      <alignment horizontal="left" vertical="center" wrapText="1" indent="1"/>
    </xf>
    <xf numFmtId="6" fontId="5" fillId="5" borderId="9" xfId="0" applyNumberFormat="1" applyFont="1" applyFill="1" applyBorder="1" applyAlignment="1">
      <alignment horizontal="left" vertical="center" wrapText="1" indent="1"/>
    </xf>
    <xf numFmtId="0" fontId="7" fillId="0" borderId="0" xfId="0" applyFont="1" applyAlignment="1">
      <alignment horizontal="left" vertical="center" wrapText="1" indent="1"/>
    </xf>
    <xf numFmtId="0" fontId="5" fillId="0" borderId="0" xfId="0" applyFont="1" applyAlignment="1">
      <alignment horizontal="left" vertical="center" wrapText="1" indent="1"/>
    </xf>
    <xf numFmtId="0" fontId="3" fillId="0" borderId="13" xfId="0" applyFont="1" applyBorder="1" applyAlignment="1">
      <alignment horizontal="center"/>
    </xf>
    <xf numFmtId="6" fontId="5" fillId="0" borderId="0" xfId="0" applyNumberFormat="1" applyFont="1" applyAlignment="1">
      <alignment horizontal="left" vertical="center" wrapText="1" indent="1"/>
    </xf>
    <xf numFmtId="3" fontId="0" fillId="0" borderId="0" xfId="0" applyNumberFormat="1"/>
    <xf numFmtId="9" fontId="0" fillId="0" borderId="0" xfId="0" applyNumberFormat="1"/>
    <xf numFmtId="4" fontId="0" fillId="0" borderId="0" xfId="0" applyNumberFormat="1"/>
    <xf numFmtId="0" fontId="0" fillId="0" borderId="11" xfId="0" applyBorder="1" applyAlignment="1">
      <alignment horizontal="left" vertical="center" wrapText="1" indent="1"/>
    </xf>
    <xf numFmtId="8" fontId="0" fillId="0" borderId="12" xfId="0" applyNumberFormat="1" applyBorder="1" applyAlignment="1">
      <alignment horizontal="left" vertical="center" wrapText="1" indent="1"/>
    </xf>
    <xf numFmtId="6" fontId="5" fillId="6" borderId="3" xfId="0" applyNumberFormat="1" applyFont="1" applyFill="1"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vertical="center"/>
    </xf>
    <xf numFmtId="0" fontId="0" fillId="0" borderId="0" xfId="0" applyAlignment="1">
      <alignment horizontal="right" vertical="center"/>
    </xf>
    <xf numFmtId="164" fontId="0" fillId="0" borderId="0" xfId="0" applyNumberFormat="1"/>
    <xf numFmtId="6" fontId="8" fillId="0" borderId="12" xfId="0" applyNumberFormat="1" applyFont="1" applyBorder="1" applyAlignment="1">
      <alignment horizontal="left" vertical="center" wrapText="1" indent="1"/>
    </xf>
    <xf numFmtId="6" fontId="5" fillId="4" borderId="3" xfId="0" applyNumberFormat="1" applyFont="1" applyFill="1" applyBorder="1" applyAlignment="1" applyProtection="1">
      <alignment horizontal="left" vertical="center" wrapText="1" indent="1"/>
      <protection locked="0"/>
    </xf>
    <xf numFmtId="6" fontId="5" fillId="4" borderId="4" xfId="0" applyNumberFormat="1" applyFont="1" applyFill="1" applyBorder="1" applyAlignment="1" applyProtection="1">
      <alignment horizontal="left" vertical="center" wrapText="1" indent="1"/>
      <protection locked="0"/>
    </xf>
    <xf numFmtId="6" fontId="5" fillId="4" borderId="5" xfId="0" applyNumberFormat="1" applyFont="1" applyFill="1" applyBorder="1" applyAlignment="1" applyProtection="1">
      <alignment horizontal="left" vertical="center" wrapText="1" indent="1"/>
      <protection locked="0"/>
    </xf>
    <xf numFmtId="8" fontId="0" fillId="7" borderId="12" xfId="0" applyNumberFormat="1" applyFill="1" applyBorder="1" applyAlignment="1" applyProtection="1">
      <alignment horizontal="left" vertical="center" wrapText="1" indent="1"/>
      <protection locked="0"/>
    </xf>
    <xf numFmtId="6" fontId="5" fillId="8" borderId="3" xfId="0" applyNumberFormat="1" applyFont="1" applyFill="1" applyBorder="1" applyAlignment="1">
      <alignment horizontal="left" vertical="center" wrapText="1" indent="1"/>
    </xf>
    <xf numFmtId="6" fontId="5" fillId="8" borderId="0" xfId="0" applyNumberFormat="1" applyFont="1" applyFill="1" applyAlignment="1">
      <alignment horizontal="left" vertical="center" wrapText="1" indent="1"/>
    </xf>
    <xf numFmtId="0" fontId="5" fillId="8" borderId="0" xfId="0" applyFont="1" applyFill="1" applyAlignment="1">
      <alignment horizontal="right" vertical="center" wrapText="1" indent="1"/>
    </xf>
    <xf numFmtId="0" fontId="0" fillId="8" borderId="0" xfId="0" applyFill="1" applyAlignment="1">
      <alignment horizontal="right" vertical="center"/>
    </xf>
    <xf numFmtId="3" fontId="1" fillId="5" borderId="1" xfId="1" applyNumberFormat="1" applyFill="1" applyAlignment="1" applyProtection="1">
      <alignment horizontal="center"/>
      <protection locked="0"/>
    </xf>
    <xf numFmtId="165" fontId="5" fillId="4" borderId="3" xfId="0" applyNumberFormat="1" applyFont="1" applyFill="1" applyBorder="1" applyAlignment="1" applyProtection="1">
      <alignment horizontal="left" vertical="center" wrapText="1" indent="1"/>
      <protection locked="0"/>
    </xf>
    <xf numFmtId="6" fontId="16" fillId="6" borderId="9" xfId="0" applyNumberFormat="1" applyFont="1" applyFill="1" applyBorder="1" applyAlignment="1">
      <alignment horizontal="left" vertical="center" wrapText="1" indent="1"/>
    </xf>
    <xf numFmtId="0" fontId="3" fillId="0" borderId="0" xfId="0" applyFont="1" applyAlignment="1">
      <alignment horizontal="center"/>
    </xf>
    <xf numFmtId="3" fontId="1" fillId="2" borderId="1" xfId="1" applyNumberFormat="1"/>
    <xf numFmtId="3" fontId="2" fillId="3" borderId="2" xfId="2" applyNumberFormat="1"/>
    <xf numFmtId="164" fontId="2" fillId="3" borderId="2" xfId="2" applyNumberFormat="1"/>
    <xf numFmtId="6" fontId="5" fillId="5" borderId="3" xfId="0" applyNumberFormat="1" applyFont="1" applyFill="1" applyBorder="1" applyAlignment="1">
      <alignment horizontal="left" vertical="center" wrapText="1" indent="1"/>
    </xf>
    <xf numFmtId="164" fontId="3" fillId="5" borderId="3" xfId="0" applyNumberFormat="1" applyFont="1" applyFill="1" applyBorder="1" applyAlignment="1">
      <alignment horizontal="center"/>
    </xf>
    <xf numFmtId="0" fontId="0" fillId="6" borderId="3" xfId="0" applyFill="1" applyBorder="1" applyAlignment="1">
      <alignment horizontal="center"/>
    </xf>
    <xf numFmtId="6" fontId="18" fillId="5" borderId="8" xfId="0" applyNumberFormat="1" applyFont="1" applyFill="1" applyBorder="1" applyAlignment="1">
      <alignment horizontal="left" vertical="center" wrapText="1" indent="1"/>
    </xf>
    <xf numFmtId="6" fontId="19" fillId="9" borderId="3" xfId="0" applyNumberFormat="1" applyFont="1" applyFill="1" applyBorder="1" applyAlignment="1">
      <alignment horizontal="left" vertical="center" wrapText="1" indent="1"/>
    </xf>
    <xf numFmtId="6" fontId="5" fillId="9" borderId="3" xfId="0" applyNumberFormat="1" applyFont="1" applyFill="1" applyBorder="1" applyAlignment="1">
      <alignment horizontal="left" vertical="center" wrapText="1" indent="1"/>
    </xf>
    <xf numFmtId="6" fontId="5" fillId="10" borderId="3" xfId="0" applyNumberFormat="1" applyFont="1" applyFill="1" applyBorder="1" applyAlignment="1" applyProtection="1">
      <alignment horizontal="left" vertical="center" wrapText="1" indent="1"/>
      <protection locked="0"/>
    </xf>
    <xf numFmtId="0" fontId="0" fillId="8" borderId="0" xfId="0" applyFill="1"/>
    <xf numFmtId="0" fontId="3" fillId="8" borderId="0" xfId="0" applyFont="1" applyFill="1"/>
    <xf numFmtId="0" fontId="14" fillId="8" borderId="0" xfId="0" applyFont="1" applyFill="1"/>
    <xf numFmtId="0" fontId="3" fillId="8" borderId="0" xfId="0" applyFont="1" applyFill="1" applyAlignment="1">
      <alignment horizontal="center"/>
    </xf>
    <xf numFmtId="6" fontId="17" fillId="8" borderId="0" xfId="0" applyNumberFormat="1" applyFont="1" applyFill="1"/>
    <xf numFmtId="0" fontId="20" fillId="8" borderId="0" xfId="0" applyFont="1" applyFill="1"/>
    <xf numFmtId="165" fontId="5" fillId="8" borderId="3" xfId="0" applyNumberFormat="1" applyFont="1" applyFill="1" applyBorder="1" applyAlignment="1">
      <alignment horizontal="left" vertical="center" wrapText="1" indent="1"/>
    </xf>
    <xf numFmtId="165" fontId="5" fillId="8" borderId="4" xfId="0" applyNumberFormat="1" applyFont="1" applyFill="1" applyBorder="1" applyAlignment="1">
      <alignment horizontal="left" vertical="center" wrapText="1" indent="1"/>
    </xf>
    <xf numFmtId="165" fontId="5" fillId="8" borderId="5" xfId="0" applyNumberFormat="1" applyFont="1" applyFill="1" applyBorder="1" applyAlignment="1">
      <alignment horizontal="left" vertical="center" wrapText="1" indent="1"/>
    </xf>
    <xf numFmtId="0" fontId="5" fillId="5" borderId="6" xfId="0" applyFont="1" applyFill="1" applyBorder="1" applyAlignment="1">
      <alignment horizontal="left" vertical="center" wrapText="1" indent="1"/>
    </xf>
    <xf numFmtId="0" fontId="21" fillId="8" borderId="0" xfId="4" applyFill="1"/>
    <xf numFmtId="0" fontId="21" fillId="12" borderId="0" xfId="4" applyFill="1"/>
    <xf numFmtId="0" fontId="21" fillId="15" borderId="0" xfId="4" applyFill="1"/>
    <xf numFmtId="0" fontId="21" fillId="0" borderId="0" xfId="4"/>
    <xf numFmtId="0" fontId="21" fillId="8" borderId="0" xfId="4" applyFill="1" applyAlignment="1">
      <alignment horizontal="center"/>
    </xf>
    <xf numFmtId="0" fontId="0" fillId="8" borderId="0" xfId="0" applyFill="1" applyAlignment="1">
      <alignment horizontal="center"/>
    </xf>
    <xf numFmtId="165" fontId="0" fillId="8" borderId="0" xfId="0" applyNumberFormat="1" applyFill="1" applyAlignment="1">
      <alignment horizontal="center" wrapText="1"/>
    </xf>
    <xf numFmtId="165" fontId="0" fillId="8" borderId="0" xfId="0" applyNumberFormat="1" applyFill="1" applyAlignment="1">
      <alignment wrapText="1"/>
    </xf>
    <xf numFmtId="0" fontId="0" fillId="8" borderId="0" xfId="0" applyFill="1" applyAlignment="1">
      <alignment wrapText="1"/>
    </xf>
    <xf numFmtId="0" fontId="34" fillId="8" borderId="0" xfId="0" applyFont="1" applyFill="1"/>
    <xf numFmtId="8" fontId="8" fillId="0" borderId="11" xfId="0" applyNumberFormat="1" applyFont="1" applyBorder="1" applyAlignment="1">
      <alignment horizontal="left" vertical="center" wrapText="1" indent="1"/>
    </xf>
    <xf numFmtId="8" fontId="5" fillId="5" borderId="9" xfId="0" applyNumberFormat="1" applyFont="1" applyFill="1" applyBorder="1" applyAlignment="1">
      <alignment horizontal="left" vertical="center" wrapText="1" indent="1"/>
    </xf>
    <xf numFmtId="8" fontId="0" fillId="7" borderId="12" xfId="0" applyNumberFormat="1" applyFill="1" applyBorder="1" applyAlignment="1">
      <alignment horizontal="left" vertical="center" wrapText="1" indent="1"/>
    </xf>
    <xf numFmtId="165" fontId="0" fillId="8" borderId="0" xfId="0" applyNumberFormat="1" applyFill="1"/>
    <xf numFmtId="167" fontId="8" fillId="0" borderId="11" xfId="0" applyNumberFormat="1" applyFont="1" applyBorder="1" applyAlignment="1">
      <alignment horizontal="left" vertical="center" wrapText="1" indent="1"/>
    </xf>
    <xf numFmtId="0" fontId="8" fillId="0" borderId="11" xfId="0" applyFont="1" applyBorder="1" applyAlignment="1">
      <alignment horizontal="left" vertical="center" wrapText="1" indent="1"/>
    </xf>
    <xf numFmtId="0" fontId="35" fillId="8" borderId="0" xfId="0" applyFont="1" applyFill="1"/>
    <xf numFmtId="0" fontId="40" fillId="8" borderId="0" xfId="0" applyFont="1" applyFill="1"/>
    <xf numFmtId="0" fontId="37" fillId="5" borderId="3" xfId="0" applyFont="1" applyFill="1" applyBorder="1" applyAlignment="1">
      <alignment horizontal="left" vertical="center" wrapText="1"/>
    </xf>
    <xf numFmtId="0" fontId="38" fillId="7" borderId="3" xfId="0" applyFont="1" applyFill="1" applyBorder="1" applyAlignment="1">
      <alignment horizontal="left" vertical="center" wrapText="1" indent="1"/>
    </xf>
    <xf numFmtId="0" fontId="39" fillId="7" borderId="3" xfId="0" applyFont="1" applyFill="1" applyBorder="1" applyAlignment="1">
      <alignment horizontal="left" vertical="center" wrapText="1" indent="1"/>
    </xf>
    <xf numFmtId="15" fontId="39" fillId="7" borderId="3" xfId="0" applyNumberFormat="1" applyFont="1" applyFill="1" applyBorder="1" applyAlignment="1">
      <alignment horizontal="left" vertical="center" wrapText="1" indent="1"/>
    </xf>
    <xf numFmtId="0" fontId="38" fillId="6" borderId="3" xfId="0" applyFont="1" applyFill="1" applyBorder="1" applyAlignment="1">
      <alignment horizontal="left" vertical="center" wrapText="1" indent="1"/>
    </xf>
    <xf numFmtId="0" fontId="39" fillId="6" borderId="3" xfId="0" applyFont="1" applyFill="1" applyBorder="1" applyAlignment="1">
      <alignment horizontal="left" vertical="center" wrapText="1" indent="1"/>
    </xf>
    <xf numFmtId="0" fontId="38" fillId="21" borderId="3" xfId="0" applyFont="1" applyFill="1" applyBorder="1" applyAlignment="1">
      <alignment horizontal="left" vertical="center" wrapText="1" indent="1"/>
    </xf>
    <xf numFmtId="0" fontId="39" fillId="21" borderId="3" xfId="0" applyFont="1" applyFill="1" applyBorder="1" applyAlignment="1">
      <alignment horizontal="left" vertical="center" wrapText="1" indent="1"/>
    </xf>
    <xf numFmtId="0" fontId="38" fillId="22" borderId="3" xfId="0" applyFont="1" applyFill="1" applyBorder="1" applyAlignment="1">
      <alignment horizontal="left" vertical="center" wrapText="1" indent="1"/>
    </xf>
    <xf numFmtId="0" fontId="39" fillId="22" borderId="3" xfId="0" applyFont="1" applyFill="1" applyBorder="1" applyAlignment="1">
      <alignment horizontal="left" vertical="center" wrapText="1" indent="1"/>
    </xf>
    <xf numFmtId="0" fontId="38" fillId="16" borderId="3" xfId="0" applyFont="1" applyFill="1" applyBorder="1" applyAlignment="1">
      <alignment horizontal="left" vertical="center" wrapText="1" indent="1"/>
    </xf>
    <xf numFmtId="0" fontId="39" fillId="16" borderId="3" xfId="0" applyFont="1" applyFill="1" applyBorder="1" applyAlignment="1">
      <alignment horizontal="left" vertical="center" wrapText="1" indent="1"/>
    </xf>
    <xf numFmtId="15" fontId="39" fillId="16" borderId="3" xfId="0" applyNumberFormat="1" applyFont="1" applyFill="1" applyBorder="1" applyAlignment="1">
      <alignment horizontal="left" vertical="center" wrapText="1" indent="1"/>
    </xf>
    <xf numFmtId="0" fontId="38" fillId="23" borderId="3" xfId="0" applyFont="1" applyFill="1" applyBorder="1" applyAlignment="1">
      <alignment horizontal="left" vertical="center" wrapText="1" indent="1"/>
    </xf>
    <xf numFmtId="0" fontId="39" fillId="23" borderId="3" xfId="0" applyFont="1" applyFill="1" applyBorder="1" applyAlignment="1">
      <alignment horizontal="left" vertical="center" wrapText="1" indent="1"/>
    </xf>
    <xf numFmtId="0" fontId="38" fillId="5" borderId="3" xfId="0" applyFont="1" applyFill="1" applyBorder="1" applyAlignment="1">
      <alignment horizontal="left" vertical="center" wrapText="1" indent="1"/>
    </xf>
    <xf numFmtId="0" fontId="39" fillId="5" borderId="3" xfId="0" applyFont="1" applyFill="1" applyBorder="1" applyAlignment="1">
      <alignment horizontal="left" vertical="center" wrapText="1" indent="1"/>
    </xf>
    <xf numFmtId="15" fontId="39" fillId="5" borderId="3" xfId="0" applyNumberFormat="1" applyFont="1" applyFill="1" applyBorder="1" applyAlignment="1">
      <alignment horizontal="left" vertical="center" wrapText="1" indent="1"/>
    </xf>
    <xf numFmtId="0" fontId="44" fillId="0" borderId="0" xfId="0" applyFont="1" applyAlignment="1">
      <alignment vertical="center" wrapText="1"/>
    </xf>
    <xf numFmtId="0" fontId="47" fillId="0" borderId="25" xfId="0" applyFont="1" applyBorder="1" applyAlignment="1">
      <alignment vertical="top" wrapText="1"/>
    </xf>
    <xf numFmtId="0" fontId="46" fillId="24" borderId="25" xfId="0" applyFont="1" applyFill="1" applyBorder="1" applyAlignment="1">
      <alignment horizontal="left" wrapText="1"/>
    </xf>
    <xf numFmtId="0" fontId="47" fillId="25" borderId="25" xfId="0" applyFont="1" applyFill="1" applyBorder="1" applyAlignment="1">
      <alignment vertical="top" wrapText="1"/>
    </xf>
    <xf numFmtId="16" fontId="47" fillId="25" borderId="25" xfId="0" applyNumberFormat="1" applyFont="1" applyFill="1" applyBorder="1" applyAlignment="1">
      <alignment vertical="top" wrapText="1"/>
    </xf>
    <xf numFmtId="16" fontId="47" fillId="0" borderId="25" xfId="0" applyNumberFormat="1" applyFont="1" applyBorder="1" applyAlignment="1">
      <alignment vertical="top" wrapText="1"/>
    </xf>
    <xf numFmtId="0" fontId="44" fillId="8" borderId="0" xfId="0" applyFont="1" applyFill="1" applyAlignment="1">
      <alignment vertical="center" wrapText="1"/>
    </xf>
    <xf numFmtId="0" fontId="43" fillId="8" borderId="0" xfId="0" applyFont="1" applyFill="1" applyAlignment="1">
      <alignment horizontal="center" wrapText="1"/>
    </xf>
    <xf numFmtId="0" fontId="42" fillId="8" borderId="0" xfId="0" applyFont="1" applyFill="1" applyAlignment="1">
      <alignment horizontal="center"/>
    </xf>
    <xf numFmtId="0" fontId="47" fillId="5" borderId="25" xfId="0" applyFont="1" applyFill="1" applyBorder="1" applyAlignment="1">
      <alignment vertical="top" wrapText="1"/>
    </xf>
    <xf numFmtId="16" fontId="47" fillId="5" borderId="25" xfId="0" applyNumberFormat="1" applyFont="1" applyFill="1" applyBorder="1" applyAlignment="1">
      <alignment vertical="top" wrapText="1"/>
    </xf>
    <xf numFmtId="168" fontId="8" fillId="0" borderId="0" xfId="0" applyNumberFormat="1" applyFont="1" applyAlignment="1">
      <alignment horizontal="left" vertical="center" wrapText="1" indent="1"/>
    </xf>
    <xf numFmtId="0" fontId="27" fillId="5" borderId="10" xfId="4" applyFont="1" applyFill="1" applyBorder="1"/>
    <xf numFmtId="8" fontId="15" fillId="0" borderId="11" xfId="0" applyNumberFormat="1" applyFont="1" applyBorder="1" applyAlignment="1">
      <alignment horizontal="left" vertical="center" wrapText="1" indent="1"/>
    </xf>
    <xf numFmtId="166" fontId="15" fillId="0" borderId="12" xfId="0" applyNumberFormat="1" applyFont="1" applyBorder="1" applyAlignment="1">
      <alignment horizontal="left" vertical="center" wrapText="1" indent="1"/>
    </xf>
    <xf numFmtId="0" fontId="21" fillId="26" borderId="0" xfId="4" applyFill="1"/>
    <xf numFmtId="0" fontId="21" fillId="9" borderId="0" xfId="4" applyFill="1"/>
    <xf numFmtId="4" fontId="21" fillId="8" borderId="0" xfId="4" applyNumberFormat="1" applyFill="1"/>
    <xf numFmtId="0" fontId="52" fillId="9" borderId="0" xfId="4" applyFont="1" applyFill="1"/>
    <xf numFmtId="165" fontId="52" fillId="9" borderId="0" xfId="4" applyNumberFormat="1" applyFont="1" applyFill="1"/>
    <xf numFmtId="0" fontId="21" fillId="8" borderId="24" xfId="4" applyFill="1" applyBorder="1" applyAlignment="1">
      <alignment horizontal="center"/>
    </xf>
    <xf numFmtId="0" fontId="21" fillId="0" borderId="16" xfId="4" applyBorder="1" applyAlignment="1">
      <alignment horizontal="center"/>
    </xf>
    <xf numFmtId="10" fontId="21" fillId="5" borderId="0" xfId="4" applyNumberFormat="1" applyFill="1"/>
    <xf numFmtId="0" fontId="21" fillId="12" borderId="13" xfId="4" applyFill="1" applyBorder="1"/>
    <xf numFmtId="0" fontId="26" fillId="11" borderId="0" xfId="4" applyFont="1" applyFill="1" applyAlignment="1">
      <alignment horizontal="center" vertical="center" wrapText="1"/>
    </xf>
    <xf numFmtId="165" fontId="21" fillId="9" borderId="0" xfId="4" applyNumberFormat="1" applyFill="1"/>
    <xf numFmtId="165" fontId="21" fillId="6" borderId="0" xfId="4" applyNumberFormat="1" applyFill="1"/>
    <xf numFmtId="0" fontId="25" fillId="27" borderId="0" xfId="5" applyFill="1" applyAlignment="1" applyProtection="1">
      <alignment horizontal="left" vertical="center"/>
    </xf>
    <xf numFmtId="0" fontId="21" fillId="0" borderId="0" xfId="4" applyAlignment="1">
      <alignment horizontal="center"/>
    </xf>
    <xf numFmtId="0" fontId="21" fillId="8" borderId="16" xfId="4" applyFill="1" applyBorder="1" applyAlignment="1">
      <alignment horizontal="center"/>
    </xf>
    <xf numFmtId="0" fontId="21" fillId="8" borderId="16" xfId="4" applyFill="1" applyBorder="1"/>
    <xf numFmtId="0" fontId="27" fillId="28" borderId="12" xfId="5" applyFont="1" applyFill="1" applyBorder="1" applyAlignment="1" applyProtection="1">
      <alignment horizontal="center" vertical="center" wrapText="1"/>
    </xf>
    <xf numFmtId="0" fontId="21" fillId="9" borderId="0" xfId="4" applyFill="1" applyAlignment="1">
      <alignment horizontal="center" vertical="center" wrapText="1"/>
    </xf>
    <xf numFmtId="0" fontId="26" fillId="11" borderId="11" xfId="4" applyFont="1" applyFill="1" applyBorder="1" applyAlignment="1">
      <alignment horizontal="center" vertical="center" wrapText="1"/>
    </xf>
    <xf numFmtId="0" fontId="26" fillId="11" borderId="10" xfId="4" applyFont="1" applyFill="1" applyBorder="1" applyAlignment="1">
      <alignment horizontal="center" vertical="center" wrapText="1"/>
    </xf>
    <xf numFmtId="4" fontId="21" fillId="9" borderId="0" xfId="4" applyNumberFormat="1" applyFill="1"/>
    <xf numFmtId="0" fontId="21" fillId="8" borderId="16" xfId="4" applyFill="1" applyBorder="1" applyAlignment="1" applyProtection="1">
      <alignment horizontal="center"/>
      <protection locked="0"/>
    </xf>
    <xf numFmtId="0" fontId="21" fillId="5" borderId="10" xfId="4" applyFill="1" applyBorder="1"/>
    <xf numFmtId="0" fontId="21" fillId="9" borderId="0" xfId="4" applyFill="1" applyAlignment="1">
      <alignment horizontal="center"/>
    </xf>
    <xf numFmtId="4" fontId="26" fillId="9" borderId="0" xfId="4" applyNumberFormat="1" applyFont="1" applyFill="1"/>
    <xf numFmtId="4" fontId="26" fillId="12" borderId="0" xfId="4" applyNumberFormat="1" applyFont="1" applyFill="1"/>
    <xf numFmtId="0" fontId="53" fillId="30" borderId="0" xfId="5" applyFont="1" applyFill="1" applyBorder="1" applyAlignment="1" applyProtection="1">
      <alignment horizontal="center" vertical="center" wrapText="1"/>
    </xf>
    <xf numFmtId="0" fontId="21" fillId="9" borderId="0" xfId="4" applyFill="1" applyAlignment="1">
      <alignment horizontal="left" vertical="center" wrapText="1"/>
    </xf>
    <xf numFmtId="0" fontId="5" fillId="19" borderId="3" xfId="0" applyFont="1" applyFill="1" applyBorder="1" applyAlignment="1">
      <alignment horizontal="left" vertical="center" wrapText="1" indent="1"/>
    </xf>
    <xf numFmtId="6" fontId="5" fillId="19" borderId="3" xfId="0" applyNumberFormat="1" applyFont="1" applyFill="1" applyBorder="1" applyAlignment="1">
      <alignment horizontal="left" vertical="center" wrapText="1" indent="1"/>
    </xf>
    <xf numFmtId="6" fontId="5" fillId="19" borderId="9" xfId="0" applyNumberFormat="1" applyFont="1" applyFill="1" applyBorder="1" applyAlignment="1">
      <alignment horizontal="left" vertical="center" wrapText="1" indent="1"/>
    </xf>
    <xf numFmtId="0" fontId="5" fillId="6" borderId="3" xfId="0" applyFont="1" applyFill="1" applyBorder="1" applyAlignment="1">
      <alignment horizontal="left" vertical="center" wrapText="1" indent="1"/>
    </xf>
    <xf numFmtId="6" fontId="5" fillId="6" borderId="4" xfId="0" applyNumberFormat="1" applyFont="1" applyFill="1" applyBorder="1" applyAlignment="1">
      <alignment horizontal="left" vertical="center" wrapText="1" indent="1"/>
    </xf>
    <xf numFmtId="6" fontId="5" fillId="6" borderId="5" xfId="0" applyNumberFormat="1" applyFont="1" applyFill="1" applyBorder="1" applyAlignment="1">
      <alignment horizontal="left" vertical="center" wrapText="1" indent="1"/>
    </xf>
    <xf numFmtId="6" fontId="5" fillId="6" borderId="9" xfId="0" applyNumberFormat="1" applyFont="1" applyFill="1" applyBorder="1" applyAlignment="1">
      <alignment horizontal="left" vertical="center" wrapText="1" indent="1"/>
    </xf>
    <xf numFmtId="6" fontId="19" fillId="6" borderId="3" xfId="0" applyNumberFormat="1" applyFont="1" applyFill="1" applyBorder="1" applyAlignment="1">
      <alignment horizontal="left" vertical="center" wrapText="1" indent="1"/>
    </xf>
    <xf numFmtId="6" fontId="5" fillId="6" borderId="3" xfId="0" applyNumberFormat="1" applyFont="1" applyFill="1" applyBorder="1" applyAlignment="1" applyProtection="1">
      <alignment horizontal="left" vertical="center" wrapText="1" indent="1"/>
      <protection locked="0"/>
    </xf>
    <xf numFmtId="6" fontId="19" fillId="19" borderId="3" xfId="0" applyNumberFormat="1" applyFont="1" applyFill="1" applyBorder="1" applyAlignment="1">
      <alignment horizontal="left" vertical="center" wrapText="1" indent="1"/>
    </xf>
    <xf numFmtId="6" fontId="5" fillId="19" borderId="3" xfId="0" applyNumberFormat="1" applyFont="1" applyFill="1" applyBorder="1" applyAlignment="1" applyProtection="1">
      <alignment horizontal="left" vertical="center" wrapText="1" indent="1"/>
      <protection locked="0"/>
    </xf>
    <xf numFmtId="6" fontId="16" fillId="19" borderId="9" xfId="0" applyNumberFormat="1" applyFont="1" applyFill="1" applyBorder="1" applyAlignment="1">
      <alignment horizontal="left" vertical="center" wrapText="1" indent="1"/>
    </xf>
    <xf numFmtId="164" fontId="3" fillId="19" borderId="3" xfId="0" applyNumberFormat="1" applyFont="1" applyFill="1" applyBorder="1" applyAlignment="1">
      <alignment horizontal="center"/>
    </xf>
    <xf numFmtId="6" fontId="36" fillId="19" borderId="3" xfId="0" applyNumberFormat="1" applyFont="1" applyFill="1" applyBorder="1" applyAlignment="1">
      <alignment horizontal="left" vertical="center" wrapText="1" indent="1"/>
    </xf>
    <xf numFmtId="6" fontId="36" fillId="6" borderId="3" xfId="0" applyNumberFormat="1" applyFont="1" applyFill="1" applyBorder="1" applyAlignment="1">
      <alignment horizontal="left" vertical="center" wrapText="1" indent="1"/>
    </xf>
    <xf numFmtId="164" fontId="3" fillId="6" borderId="3" xfId="0" applyNumberFormat="1" applyFont="1" applyFill="1" applyBorder="1" applyAlignment="1">
      <alignment horizontal="center"/>
    </xf>
    <xf numFmtId="0" fontId="5" fillId="32" borderId="3" xfId="0" applyFont="1" applyFill="1" applyBorder="1" applyAlignment="1">
      <alignment horizontal="left" vertical="center" wrapText="1" indent="1"/>
    </xf>
    <xf numFmtId="6" fontId="8" fillId="0" borderId="0" xfId="0" applyNumberFormat="1" applyFont="1" applyAlignment="1">
      <alignment vertical="center"/>
    </xf>
    <xf numFmtId="0" fontId="27" fillId="28" borderId="3" xfId="5" applyFont="1" applyFill="1" applyBorder="1" applyAlignment="1" applyProtection="1">
      <alignment horizontal="center" vertical="center" wrapText="1"/>
    </xf>
    <xf numFmtId="0" fontId="21" fillId="8" borderId="26" xfId="4" applyFill="1" applyBorder="1"/>
    <xf numFmtId="0" fontId="21" fillId="8" borderId="13" xfId="4" applyFill="1" applyBorder="1"/>
    <xf numFmtId="0" fontId="21" fillId="8" borderId="4" xfId="4" applyFill="1" applyBorder="1"/>
    <xf numFmtId="0" fontId="21" fillId="8" borderId="17" xfId="4" applyFill="1" applyBorder="1" applyAlignment="1">
      <alignment horizontal="center"/>
    </xf>
    <xf numFmtId="0" fontId="21" fillId="8" borderId="4" xfId="4" applyFill="1" applyBorder="1" applyAlignment="1">
      <alignment horizontal="center"/>
    </xf>
    <xf numFmtId="49" fontId="21" fillId="9" borderId="0" xfId="4" applyNumberFormat="1" applyFill="1" applyProtection="1">
      <protection locked="0"/>
    </xf>
    <xf numFmtId="49" fontId="23" fillId="5" borderId="0" xfId="4" applyNumberFormat="1" applyFont="1" applyFill="1" applyProtection="1">
      <protection locked="0"/>
    </xf>
    <xf numFmtId="0" fontId="21" fillId="33" borderId="0" xfId="4" applyFill="1"/>
    <xf numFmtId="0" fontId="61" fillId="33" borderId="0" xfId="4" applyFont="1" applyFill="1"/>
    <xf numFmtId="0" fontId="62" fillId="8" borderId="27" xfId="4" applyFont="1" applyFill="1" applyBorder="1" applyAlignment="1">
      <alignment horizontal="center" vertical="top" wrapText="1"/>
    </xf>
    <xf numFmtId="0" fontId="62" fillId="8" borderId="0" xfId="4" applyFont="1" applyFill="1" applyAlignment="1">
      <alignment horizontal="center" vertical="top" wrapText="1"/>
    </xf>
    <xf numFmtId="0" fontId="62" fillId="8" borderId="28" xfId="4" applyFont="1" applyFill="1" applyBorder="1" applyAlignment="1">
      <alignment horizontal="center" vertical="top" wrapText="1"/>
    </xf>
    <xf numFmtId="0" fontId="21" fillId="0" borderId="28" xfId="4" applyBorder="1"/>
    <xf numFmtId="0" fontId="21" fillId="12" borderId="27" xfId="4" applyFill="1" applyBorder="1"/>
    <xf numFmtId="4" fontId="26" fillId="8" borderId="0" xfId="4" applyNumberFormat="1" applyFont="1" applyFill="1"/>
    <xf numFmtId="0" fontId="21" fillId="12" borderId="28" xfId="4" applyFill="1" applyBorder="1"/>
    <xf numFmtId="0" fontId="23" fillId="8" borderId="28" xfId="4" applyFont="1" applyFill="1" applyBorder="1" applyAlignment="1">
      <alignment horizontal="left" vertical="justify"/>
    </xf>
    <xf numFmtId="0" fontId="21" fillId="8" borderId="28" xfId="4" applyFill="1" applyBorder="1"/>
    <xf numFmtId="0" fontId="21" fillId="8" borderId="27" xfId="4" applyFill="1" applyBorder="1"/>
    <xf numFmtId="0" fontId="23" fillId="8" borderId="27" xfId="4" applyFont="1" applyFill="1" applyBorder="1"/>
    <xf numFmtId="0" fontId="23" fillId="8" borderId="0" xfId="4" applyFont="1" applyFill="1"/>
    <xf numFmtId="0" fontId="24" fillId="8" borderId="0" xfId="4" applyFont="1" applyFill="1" applyAlignment="1">
      <alignment horizontal="center" vertical="center" wrapText="1"/>
    </xf>
    <xf numFmtId="0" fontId="21" fillId="8" borderId="28" xfId="4" applyFill="1" applyBorder="1" applyAlignment="1">
      <alignment horizontal="center"/>
    </xf>
    <xf numFmtId="4" fontId="23" fillId="8" borderId="0" xfId="4" applyNumberFormat="1" applyFont="1" applyFill="1" applyAlignment="1">
      <alignment horizontal="center"/>
    </xf>
    <xf numFmtId="0" fontId="23" fillId="8" borderId="28" xfId="4" applyFont="1" applyFill="1" applyBorder="1" applyAlignment="1">
      <alignment horizontal="center"/>
    </xf>
    <xf numFmtId="165" fontId="21" fillId="8" borderId="28" xfId="4" applyNumberFormat="1" applyFill="1" applyBorder="1"/>
    <xf numFmtId="4" fontId="21" fillId="8" borderId="28" xfId="4" applyNumberFormat="1" applyFill="1" applyBorder="1"/>
    <xf numFmtId="0" fontId="21" fillId="8" borderId="34" xfId="4" applyFill="1" applyBorder="1"/>
    <xf numFmtId="4" fontId="26" fillId="33" borderId="0" xfId="4" applyNumberFormat="1" applyFont="1" applyFill="1"/>
    <xf numFmtId="165" fontId="21" fillId="33" borderId="0" xfId="4" applyNumberFormat="1" applyFill="1"/>
    <xf numFmtId="0" fontId="63" fillId="8" borderId="0" xfId="4" applyFont="1" applyFill="1"/>
    <xf numFmtId="0" fontId="23" fillId="9" borderId="0" xfId="4" applyFont="1" applyFill="1"/>
    <xf numFmtId="0" fontId="23" fillId="8" borderId="24" xfId="4" applyFont="1" applyFill="1" applyBorder="1" applyAlignment="1">
      <alignment horizontal="center"/>
    </xf>
    <xf numFmtId="0" fontId="23" fillId="0" borderId="0" xfId="4" applyFont="1"/>
    <xf numFmtId="0" fontId="23" fillId="26" borderId="0" xfId="4" applyFont="1" applyFill="1"/>
    <xf numFmtId="0" fontId="23" fillId="15" borderId="0" xfId="4" applyFont="1" applyFill="1"/>
    <xf numFmtId="0" fontId="26" fillId="12" borderId="0" xfId="4" applyFont="1" applyFill="1"/>
    <xf numFmtId="0" fontId="26" fillId="8" borderId="0" xfId="4" applyFont="1" applyFill="1" applyAlignment="1">
      <alignment horizontal="center"/>
    </xf>
    <xf numFmtId="44" fontId="26" fillId="12" borderId="0" xfId="4" applyNumberFormat="1" applyFont="1" applyFill="1"/>
    <xf numFmtId="0" fontId="26" fillId="8" borderId="24" xfId="4" applyFont="1" applyFill="1" applyBorder="1" applyAlignment="1">
      <alignment horizontal="center"/>
    </xf>
    <xf numFmtId="0" fontId="26" fillId="8" borderId="0" xfId="4" applyFont="1" applyFill="1"/>
    <xf numFmtId="0" fontId="26" fillId="0" borderId="0" xfId="4" applyFont="1"/>
    <xf numFmtId="0" fontId="23" fillId="26" borderId="0" xfId="4" applyFont="1" applyFill="1" applyAlignment="1">
      <alignment horizontal="center" vertical="center" wrapText="1"/>
    </xf>
    <xf numFmtId="0" fontId="52" fillId="26" borderId="0" xfId="4" applyFont="1" applyFill="1"/>
    <xf numFmtId="4" fontId="0" fillId="8" borderId="0" xfId="0" applyNumberFormat="1" applyFill="1"/>
    <xf numFmtId="0" fontId="8" fillId="8" borderId="0" xfId="0" applyFont="1" applyFill="1"/>
    <xf numFmtId="0" fontId="64" fillId="8" borderId="0" xfId="0" applyFont="1" applyFill="1"/>
    <xf numFmtId="0" fontId="64" fillId="8" borderId="13" xfId="0" applyFont="1" applyFill="1" applyBorder="1" applyAlignment="1">
      <alignment horizontal="center"/>
    </xf>
    <xf numFmtId="3" fontId="8" fillId="8" borderId="0" xfId="0" applyNumberFormat="1" applyFont="1" applyFill="1"/>
    <xf numFmtId="9" fontId="8" fillId="8" borderId="0" xfId="0" applyNumberFormat="1" applyFont="1" applyFill="1"/>
    <xf numFmtId="4" fontId="8" fillId="8" borderId="0" xfId="0" applyNumberFormat="1" applyFont="1" applyFill="1"/>
    <xf numFmtId="164" fontId="8" fillId="8" borderId="0" xfId="0" applyNumberFormat="1" applyFont="1" applyFill="1"/>
    <xf numFmtId="0" fontId="26" fillId="26" borderId="0" xfId="4" applyFont="1" applyFill="1" applyAlignment="1">
      <alignment horizontal="center" vertical="center"/>
    </xf>
    <xf numFmtId="3" fontId="23" fillId="26" borderId="0" xfId="4" applyNumberFormat="1" applyFont="1" applyFill="1" applyAlignment="1">
      <alignment horizontal="center"/>
    </xf>
    <xf numFmtId="3" fontId="23" fillId="26" borderId="0" xfId="4" applyNumberFormat="1" applyFont="1" applyFill="1"/>
    <xf numFmtId="6" fontId="23" fillId="26" borderId="0" xfId="4" applyNumberFormat="1" applyFont="1" applyFill="1"/>
    <xf numFmtId="40" fontId="16" fillId="9" borderId="3" xfId="0" applyNumberFormat="1" applyFont="1" applyFill="1" applyBorder="1" applyAlignment="1">
      <alignment horizontal="left" vertical="center" wrapText="1" indent="1"/>
    </xf>
    <xf numFmtId="0" fontId="15" fillId="0" borderId="0" xfId="0" applyFont="1"/>
    <xf numFmtId="0" fontId="15" fillId="8" borderId="0" xfId="0" applyFont="1" applyFill="1"/>
    <xf numFmtId="6" fontId="8" fillId="8" borderId="0" xfId="0" applyNumberFormat="1" applyFont="1" applyFill="1"/>
    <xf numFmtId="165" fontId="5" fillId="5" borderId="3" xfId="0" applyNumberFormat="1" applyFont="1" applyFill="1" applyBorder="1" applyAlignment="1">
      <alignment horizontal="left" vertical="center" wrapText="1" indent="1"/>
    </xf>
    <xf numFmtId="0" fontId="23" fillId="37" borderId="18" xfId="4" applyFont="1" applyFill="1" applyBorder="1" applyProtection="1">
      <protection locked="0"/>
    </xf>
    <xf numFmtId="0" fontId="23" fillId="37" borderId="11" xfId="4" applyFont="1" applyFill="1" applyBorder="1" applyProtection="1">
      <protection locked="0"/>
    </xf>
    <xf numFmtId="0" fontId="23" fillId="37" borderId="12" xfId="4" applyFont="1" applyFill="1" applyBorder="1" applyProtection="1">
      <protection locked="0"/>
    </xf>
    <xf numFmtId="4" fontId="21" fillId="7" borderId="10" xfId="4" applyNumberFormat="1" applyFill="1" applyBorder="1" applyAlignment="1" applyProtection="1">
      <alignment wrapText="1"/>
      <protection locked="0"/>
    </xf>
    <xf numFmtId="4" fontId="21" fillId="7" borderId="11" xfId="4" applyNumberFormat="1" applyFill="1" applyBorder="1" applyAlignment="1" applyProtection="1">
      <alignment wrapText="1"/>
      <protection locked="0"/>
    </xf>
    <xf numFmtId="4" fontId="21" fillId="7" borderId="12" xfId="4" applyNumberFormat="1" applyFill="1" applyBorder="1" applyAlignment="1" applyProtection="1">
      <alignment wrapText="1"/>
      <protection locked="0"/>
    </xf>
    <xf numFmtId="171" fontId="21" fillId="7" borderId="10" xfId="4" applyNumberFormat="1" applyFill="1" applyBorder="1" applyAlignment="1" applyProtection="1">
      <alignment horizontal="center" wrapText="1"/>
      <protection locked="0"/>
    </xf>
    <xf numFmtId="171" fontId="21" fillId="7" borderId="11" xfId="4" applyNumberFormat="1" applyFill="1" applyBorder="1" applyAlignment="1" applyProtection="1">
      <alignment horizontal="center" wrapText="1"/>
      <protection locked="0"/>
    </xf>
    <xf numFmtId="171" fontId="21" fillId="7" borderId="12" xfId="4" applyNumberFormat="1" applyFill="1" applyBorder="1" applyAlignment="1" applyProtection="1">
      <alignment horizontal="center" wrapText="1"/>
      <protection locked="0"/>
    </xf>
    <xf numFmtId="0" fontId="21" fillId="34" borderId="10" xfId="4" applyFill="1" applyBorder="1" applyAlignment="1" applyProtection="1">
      <alignment horizontal="center" wrapText="1"/>
      <protection locked="0"/>
    </xf>
    <xf numFmtId="0" fontId="21" fillId="34" borderId="11" xfId="4" applyFill="1" applyBorder="1" applyAlignment="1" applyProtection="1">
      <alignment horizontal="center" wrapText="1"/>
      <protection locked="0"/>
    </xf>
    <xf numFmtId="0" fontId="21" fillId="34" borderId="12" xfId="4" applyFill="1" applyBorder="1" applyAlignment="1" applyProtection="1">
      <alignment horizontal="center" wrapText="1"/>
      <protection locked="0"/>
    </xf>
    <xf numFmtId="165" fontId="21" fillId="7" borderId="10" xfId="4" applyNumberFormat="1" applyFill="1" applyBorder="1" applyAlignment="1" applyProtection="1">
      <alignment horizontal="center" wrapText="1"/>
      <protection locked="0"/>
    </xf>
    <xf numFmtId="165" fontId="21" fillId="7" borderId="11" xfId="4" applyNumberFormat="1" applyFill="1" applyBorder="1" applyAlignment="1" applyProtection="1">
      <alignment horizontal="center" wrapText="1"/>
      <protection locked="0"/>
    </xf>
    <xf numFmtId="165" fontId="21" fillId="7" borderId="12" xfId="4" applyNumberFormat="1" applyFill="1" applyBorder="1" applyAlignment="1" applyProtection="1">
      <alignment horizontal="center" wrapText="1"/>
      <protection locked="0"/>
    </xf>
    <xf numFmtId="0" fontId="21" fillId="5" borderId="36" xfId="4" applyFill="1" applyBorder="1"/>
    <xf numFmtId="0" fontId="21" fillId="5" borderId="37" xfId="4" applyFill="1" applyBorder="1"/>
    <xf numFmtId="0" fontId="21" fillId="5" borderId="38" xfId="4" applyFill="1" applyBorder="1"/>
    <xf numFmtId="4" fontId="21" fillId="13" borderId="39" xfId="4" applyNumberFormat="1" applyFill="1" applyBorder="1" applyAlignment="1" applyProtection="1">
      <alignment wrapText="1"/>
      <protection locked="0"/>
    </xf>
    <xf numFmtId="4" fontId="21" fillId="13" borderId="37" xfId="4" applyNumberFormat="1" applyFill="1" applyBorder="1" applyAlignment="1" applyProtection="1">
      <alignment wrapText="1"/>
      <protection locked="0"/>
    </xf>
    <xf numFmtId="4" fontId="21" fillId="13" borderId="38" xfId="4" applyNumberFormat="1" applyFill="1" applyBorder="1" applyAlignment="1" applyProtection="1">
      <alignment wrapText="1"/>
      <protection locked="0"/>
    </xf>
    <xf numFmtId="0" fontId="21" fillId="5" borderId="39" xfId="4" applyFill="1" applyBorder="1" applyAlignment="1">
      <alignment horizontal="center" wrapText="1"/>
    </xf>
    <xf numFmtId="0" fontId="21" fillId="5" borderId="37" xfId="4" applyFill="1" applyBorder="1" applyAlignment="1">
      <alignment horizontal="center" wrapText="1"/>
    </xf>
    <xf numFmtId="165" fontId="21" fillId="0" borderId="39" xfId="4" applyNumberFormat="1" applyBorder="1" applyAlignment="1">
      <alignment horizontal="center" wrapText="1"/>
    </xf>
    <xf numFmtId="165" fontId="21" fillId="0" borderId="37" xfId="4" applyNumberFormat="1" applyBorder="1" applyAlignment="1">
      <alignment horizontal="center" wrapText="1"/>
    </xf>
    <xf numFmtId="165" fontId="21" fillId="0" borderId="38" xfId="4" applyNumberFormat="1" applyBorder="1" applyAlignment="1">
      <alignment horizontal="center" wrapText="1"/>
    </xf>
    <xf numFmtId="0" fontId="23" fillId="5" borderId="18" xfId="4" applyFont="1" applyFill="1" applyBorder="1" applyProtection="1">
      <protection locked="0"/>
    </xf>
    <xf numFmtId="0" fontId="23" fillId="5" borderId="11" xfId="4" applyFont="1" applyFill="1" applyBorder="1" applyProtection="1">
      <protection locked="0"/>
    </xf>
    <xf numFmtId="0" fontId="23" fillId="5" borderId="12" xfId="4" applyFont="1" applyFill="1" applyBorder="1" applyProtection="1">
      <protection locked="0"/>
    </xf>
    <xf numFmtId="0" fontId="23" fillId="34" borderId="10" xfId="4" applyFont="1" applyFill="1" applyBorder="1" applyAlignment="1" applyProtection="1">
      <alignment horizontal="center" wrapText="1"/>
      <protection locked="0"/>
    </xf>
    <xf numFmtId="0" fontId="23" fillId="34" borderId="11" xfId="4" applyFont="1" applyFill="1" applyBorder="1" applyAlignment="1" applyProtection="1">
      <alignment horizontal="center" wrapText="1"/>
      <protection locked="0"/>
    </xf>
    <xf numFmtId="0" fontId="23" fillId="34" borderId="12" xfId="4" applyFont="1" applyFill="1" applyBorder="1" applyAlignment="1" applyProtection="1">
      <alignment horizontal="center" wrapText="1"/>
      <protection locked="0"/>
    </xf>
    <xf numFmtId="0" fontId="21" fillId="8" borderId="18" xfId="4" applyFill="1" applyBorder="1" applyAlignment="1">
      <alignment wrapText="1"/>
    </xf>
    <xf numFmtId="0" fontId="21" fillId="0" borderId="11" xfId="4" applyBorder="1" applyAlignment="1">
      <alignment wrapText="1"/>
    </xf>
    <xf numFmtId="0" fontId="21" fillId="0" borderId="11" xfId="4" applyBorder="1"/>
    <xf numFmtId="0" fontId="21" fillId="0" borderId="12" xfId="4" applyBorder="1"/>
    <xf numFmtId="1" fontId="27" fillId="9" borderId="11" xfId="4" applyNumberFormat="1" applyFont="1" applyFill="1" applyBorder="1" applyAlignment="1" applyProtection="1">
      <alignment wrapText="1"/>
      <protection locked="0"/>
    </xf>
    <xf numFmtId="0" fontId="27" fillId="9" borderId="11" xfId="4" applyFont="1" applyFill="1" applyBorder="1" applyAlignment="1" applyProtection="1">
      <alignment wrapText="1"/>
      <protection locked="0"/>
    </xf>
    <xf numFmtId="0" fontId="27" fillId="9" borderId="12" xfId="4" applyFont="1" applyFill="1" applyBorder="1" applyAlignment="1" applyProtection="1">
      <alignment wrapText="1"/>
      <protection locked="0"/>
    </xf>
    <xf numFmtId="4" fontId="21" fillId="5" borderId="10" xfId="4" applyNumberFormat="1" applyFill="1" applyBorder="1" applyAlignment="1">
      <alignment wrapText="1"/>
    </xf>
    <xf numFmtId="4" fontId="21" fillId="5" borderId="11" xfId="4" applyNumberFormat="1" applyFill="1" applyBorder="1" applyAlignment="1">
      <alignment wrapText="1"/>
    </xf>
    <xf numFmtId="4" fontId="21" fillId="5" borderId="12" xfId="4" applyNumberFormat="1" applyFill="1" applyBorder="1" applyAlignment="1">
      <alignment wrapText="1"/>
    </xf>
    <xf numFmtId="0" fontId="21" fillId="13" borderId="18" xfId="4" applyFill="1" applyBorder="1" applyAlignment="1">
      <alignment horizontal="center"/>
    </xf>
    <xf numFmtId="0" fontId="21" fillId="13" borderId="11" xfId="4" applyFill="1" applyBorder="1" applyAlignment="1">
      <alignment horizontal="center"/>
    </xf>
    <xf numFmtId="0" fontId="21" fillId="13" borderId="12" xfId="4" applyFill="1" applyBorder="1" applyAlignment="1">
      <alignment horizontal="center"/>
    </xf>
    <xf numFmtId="0" fontId="21" fillId="13" borderId="10" xfId="4" applyFill="1" applyBorder="1" applyAlignment="1">
      <alignment horizontal="center" wrapText="1"/>
    </xf>
    <xf numFmtId="0" fontId="21" fillId="0" borderId="11" xfId="4" applyBorder="1" applyAlignment="1">
      <alignment horizontal="center" wrapText="1"/>
    </xf>
    <xf numFmtId="14" fontId="21" fillId="14" borderId="10" xfId="4" applyNumberFormat="1" applyFill="1" applyBorder="1" applyAlignment="1" applyProtection="1">
      <alignment horizontal="center" wrapText="1"/>
      <protection locked="0"/>
    </xf>
    <xf numFmtId="14" fontId="21" fillId="14" borderId="11" xfId="4" applyNumberFormat="1" applyFill="1" applyBorder="1" applyAlignment="1">
      <alignment horizontal="center" wrapText="1"/>
    </xf>
    <xf numFmtId="14" fontId="21" fillId="14" borderId="12" xfId="4" applyNumberFormat="1" applyFill="1" applyBorder="1" applyAlignment="1">
      <alignment horizontal="center" wrapText="1"/>
    </xf>
    <xf numFmtId="0" fontId="21" fillId="14" borderId="10" xfId="4" applyFill="1" applyBorder="1" applyAlignment="1">
      <alignment horizontal="center" wrapText="1"/>
    </xf>
    <xf numFmtId="0" fontId="21" fillId="14" borderId="11" xfId="4" applyFill="1" applyBorder="1" applyAlignment="1">
      <alignment horizontal="center" wrapText="1"/>
    </xf>
    <xf numFmtId="0" fontId="21" fillId="14" borderId="12" xfId="4" applyFill="1" applyBorder="1" applyAlignment="1">
      <alignment horizontal="center" wrapText="1"/>
    </xf>
    <xf numFmtId="4" fontId="21" fillId="14" borderId="10" xfId="4" applyNumberFormat="1" applyFill="1" applyBorder="1" applyAlignment="1">
      <alignment horizontal="center" wrapText="1"/>
    </xf>
    <xf numFmtId="4" fontId="21" fillId="14" borderId="11" xfId="4" applyNumberFormat="1" applyFill="1" applyBorder="1" applyAlignment="1">
      <alignment horizontal="center" wrapText="1"/>
    </xf>
    <xf numFmtId="4" fontId="21" fillId="14" borderId="12" xfId="4" applyNumberFormat="1" applyFill="1" applyBorder="1" applyAlignment="1">
      <alignment horizontal="center" wrapText="1"/>
    </xf>
    <xf numFmtId="14" fontId="21" fillId="35" borderId="18" xfId="4" applyNumberFormat="1" applyFill="1" applyBorder="1" applyAlignment="1" applyProtection="1">
      <alignment wrapText="1"/>
      <protection locked="0"/>
    </xf>
    <xf numFmtId="14" fontId="21" fillId="35" borderId="12" xfId="4" applyNumberFormat="1" applyFill="1" applyBorder="1" applyAlignment="1" applyProtection="1">
      <alignment wrapText="1"/>
      <protection locked="0"/>
    </xf>
    <xf numFmtId="3" fontId="21" fillId="36" borderId="10" xfId="4" applyNumberFormat="1" applyFill="1" applyBorder="1" applyAlignment="1" applyProtection="1">
      <alignment horizontal="center" vertical="center" wrapText="1"/>
      <protection locked="0"/>
    </xf>
    <xf numFmtId="3" fontId="21" fillId="36" borderId="11" xfId="4" applyNumberFormat="1" applyFill="1" applyBorder="1" applyAlignment="1" applyProtection="1">
      <alignment horizontal="center" vertical="center" wrapText="1"/>
      <protection locked="0"/>
    </xf>
    <xf numFmtId="0" fontId="21" fillId="36" borderId="10" xfId="4" applyFill="1" applyBorder="1" applyAlignment="1" applyProtection="1">
      <alignment horizontal="center" vertical="center" wrapText="1"/>
      <protection locked="0"/>
    </xf>
    <xf numFmtId="0" fontId="21" fillId="36" borderId="11" xfId="4" applyFill="1" applyBorder="1" applyAlignment="1" applyProtection="1">
      <alignment horizontal="center" vertical="center" wrapText="1"/>
      <protection locked="0"/>
    </xf>
    <xf numFmtId="0" fontId="21" fillId="36" borderId="12" xfId="4" applyFill="1" applyBorder="1" applyAlignment="1" applyProtection="1">
      <alignment horizontal="center" vertical="center" wrapText="1"/>
      <protection locked="0"/>
    </xf>
    <xf numFmtId="49" fontId="21" fillId="35" borderId="10" xfId="4" applyNumberFormat="1" applyFill="1" applyBorder="1" applyAlignment="1" applyProtection="1">
      <alignment horizontal="center" vertical="center" wrapText="1"/>
      <protection locked="0"/>
    </xf>
    <xf numFmtId="49" fontId="21" fillId="0" borderId="11" xfId="4" applyNumberFormat="1" applyBorder="1" applyAlignment="1" applyProtection="1">
      <alignment horizontal="center" vertical="center" wrapText="1"/>
      <protection locked="0"/>
    </xf>
    <xf numFmtId="49" fontId="21" fillId="0" borderId="12" xfId="4" applyNumberFormat="1" applyBorder="1" applyAlignment="1" applyProtection="1">
      <alignment horizontal="center" vertical="center" wrapText="1"/>
      <protection locked="0"/>
    </xf>
    <xf numFmtId="171" fontId="21" fillId="35" borderId="10" xfId="4" applyNumberFormat="1" applyFill="1" applyBorder="1" applyAlignment="1" applyProtection="1">
      <alignment horizontal="center" vertical="center" wrapText="1"/>
      <protection locked="0"/>
    </xf>
    <xf numFmtId="171" fontId="21" fillId="0" borderId="11" xfId="4" applyNumberFormat="1" applyBorder="1" applyAlignment="1">
      <alignment horizontal="center" vertical="center" wrapText="1"/>
    </xf>
    <xf numFmtId="171" fontId="21" fillId="0" borderId="12" xfId="4" applyNumberFormat="1" applyBorder="1" applyAlignment="1">
      <alignment horizontal="center" vertical="center" wrapText="1"/>
    </xf>
    <xf numFmtId="4" fontId="21" fillId="35" borderId="10" xfId="4" applyNumberFormat="1" applyFill="1" applyBorder="1" applyAlignment="1" applyProtection="1">
      <alignment horizontal="center" vertical="center" wrapText="1"/>
      <protection locked="0"/>
    </xf>
    <xf numFmtId="4" fontId="21" fillId="35" borderId="11" xfId="4" applyNumberFormat="1" applyFill="1" applyBorder="1" applyAlignment="1" applyProtection="1">
      <alignment horizontal="center" vertical="center" wrapText="1"/>
      <protection locked="0"/>
    </xf>
    <xf numFmtId="4" fontId="21" fillId="35" borderId="12" xfId="4" applyNumberFormat="1" applyFill="1" applyBorder="1" applyAlignment="1" applyProtection="1">
      <alignment horizontal="center" vertical="center" wrapText="1"/>
      <protection locked="0"/>
    </xf>
    <xf numFmtId="14" fontId="21" fillId="35" borderId="19" xfId="4" applyNumberFormat="1" applyFill="1" applyBorder="1" applyAlignment="1" applyProtection="1">
      <alignment wrapText="1"/>
      <protection locked="0"/>
    </xf>
    <xf numFmtId="14" fontId="21" fillId="35" borderId="22" xfId="4" applyNumberFormat="1" applyFill="1" applyBorder="1" applyAlignment="1" applyProtection="1">
      <alignment wrapText="1"/>
      <protection locked="0"/>
    </xf>
    <xf numFmtId="0" fontId="21" fillId="36" borderId="21" xfId="4" applyFill="1" applyBorder="1" applyAlignment="1" applyProtection="1">
      <alignment horizontal="center" vertical="center" wrapText="1"/>
      <protection locked="0"/>
    </xf>
    <xf numFmtId="0" fontId="21" fillId="36" borderId="20" xfId="4" applyFill="1" applyBorder="1" applyAlignment="1" applyProtection="1">
      <alignment horizontal="center" vertical="center" wrapText="1"/>
      <protection locked="0"/>
    </xf>
    <xf numFmtId="0" fontId="21" fillId="36" borderId="22" xfId="4" applyFill="1" applyBorder="1" applyAlignment="1" applyProtection="1">
      <alignment horizontal="center" vertical="center" wrapText="1"/>
      <protection locked="0"/>
    </xf>
    <xf numFmtId="0" fontId="21" fillId="8" borderId="18" xfId="4" applyFill="1" applyBorder="1"/>
    <xf numFmtId="0" fontId="21" fillId="8" borderId="11" xfId="4" applyFill="1" applyBorder="1"/>
    <xf numFmtId="0" fontId="21" fillId="12" borderId="12" xfId="4" applyFill="1" applyBorder="1"/>
    <xf numFmtId="4" fontId="21" fillId="13" borderId="10" xfId="4" applyNumberFormat="1" applyFill="1" applyBorder="1"/>
    <xf numFmtId="4" fontId="21" fillId="13" borderId="11" xfId="4" applyNumberFormat="1" applyFill="1" applyBorder="1"/>
    <xf numFmtId="4" fontId="21" fillId="13" borderId="12" xfId="4" applyNumberFormat="1" applyFill="1" applyBorder="1"/>
    <xf numFmtId="0" fontId="21" fillId="5" borderId="18" xfId="4" applyFill="1" applyBorder="1" applyAlignment="1">
      <alignment horizontal="center" wrapText="1"/>
    </xf>
    <xf numFmtId="0" fontId="21" fillId="5" borderId="11" xfId="4" applyFill="1" applyBorder="1" applyAlignment="1">
      <alignment horizontal="center" wrapText="1"/>
    </xf>
    <xf numFmtId="0" fontId="21" fillId="5" borderId="12" xfId="4" applyFill="1" applyBorder="1" applyAlignment="1">
      <alignment horizontal="center" wrapText="1"/>
    </xf>
    <xf numFmtId="0" fontId="21" fillId="34" borderId="19" xfId="4" applyFill="1" applyBorder="1" applyAlignment="1">
      <alignment horizontal="center" vertical="center" wrapText="1"/>
    </xf>
    <xf numFmtId="0" fontId="21" fillId="34" borderId="20" xfId="4" applyFill="1" applyBorder="1" applyAlignment="1">
      <alignment horizontal="center" vertical="center" wrapText="1"/>
    </xf>
    <xf numFmtId="0" fontId="21" fillId="34" borderId="26" xfId="4" applyFill="1" applyBorder="1" applyAlignment="1">
      <alignment horizontal="center" vertical="center" wrapText="1"/>
    </xf>
    <xf numFmtId="0" fontId="21" fillId="34" borderId="13" xfId="4" applyFill="1" applyBorder="1" applyAlignment="1">
      <alignment horizontal="center" vertical="center" wrapText="1"/>
    </xf>
    <xf numFmtId="4" fontId="21" fillId="34" borderId="21" xfId="4" applyNumberFormat="1" applyFill="1" applyBorder="1" applyAlignment="1">
      <alignment horizontal="center" vertical="center" wrapText="1"/>
    </xf>
    <xf numFmtId="4" fontId="21" fillId="34" borderId="20" xfId="4" applyNumberFormat="1" applyFill="1" applyBorder="1" applyAlignment="1">
      <alignment horizontal="center" vertical="center" wrapText="1"/>
    </xf>
    <xf numFmtId="4" fontId="21" fillId="34" borderId="22" xfId="4" applyNumberFormat="1" applyFill="1" applyBorder="1" applyAlignment="1">
      <alignment horizontal="center" vertical="center" wrapText="1"/>
    </xf>
    <xf numFmtId="0" fontId="21" fillId="34" borderId="23" xfId="4" applyFill="1" applyBorder="1" applyAlignment="1">
      <alignment horizontal="center" vertical="center" wrapText="1"/>
    </xf>
    <xf numFmtId="0" fontId="21" fillId="34" borderId="17" xfId="4" applyFill="1" applyBorder="1" applyAlignment="1">
      <alignment horizontal="center" vertical="center" wrapText="1"/>
    </xf>
    <xf numFmtId="4" fontId="21" fillId="34" borderId="10" xfId="4" applyNumberFormat="1" applyFill="1" applyBorder="1" applyAlignment="1">
      <alignment horizontal="center" wrapText="1"/>
    </xf>
    <xf numFmtId="0" fontId="21" fillId="34" borderId="11" xfId="4" applyFill="1" applyBorder="1" applyAlignment="1">
      <alignment wrapText="1"/>
    </xf>
    <xf numFmtId="0" fontId="21" fillId="34" borderId="12" xfId="4" applyFill="1" applyBorder="1" applyAlignment="1">
      <alignment wrapText="1"/>
    </xf>
    <xf numFmtId="165" fontId="21" fillId="34" borderId="21" xfId="4" applyNumberFormat="1" applyFill="1" applyBorder="1" applyAlignment="1">
      <alignment horizontal="center" vertical="center" wrapText="1"/>
    </xf>
    <xf numFmtId="0" fontId="21" fillId="0" borderId="20" xfId="4" applyBorder="1" applyAlignment="1">
      <alignment horizontal="center" vertical="center" wrapText="1"/>
    </xf>
    <xf numFmtId="0" fontId="21" fillId="0" borderId="22" xfId="4" applyBorder="1" applyAlignment="1">
      <alignment horizontal="center" vertical="center" wrapText="1"/>
    </xf>
    <xf numFmtId="0" fontId="21" fillId="0" borderId="23" xfId="4" applyBorder="1" applyAlignment="1">
      <alignment horizontal="center" vertical="center" wrapText="1"/>
    </xf>
    <xf numFmtId="0" fontId="21" fillId="0" borderId="13" xfId="4" applyBorder="1" applyAlignment="1">
      <alignment horizontal="center" vertical="center" wrapText="1"/>
    </xf>
    <xf numFmtId="0" fontId="21" fillId="0" borderId="17" xfId="4" applyBorder="1" applyAlignment="1">
      <alignment horizontal="center" vertical="center" wrapText="1"/>
    </xf>
    <xf numFmtId="171" fontId="21" fillId="34" borderId="21" xfId="4" applyNumberFormat="1" applyFill="1" applyBorder="1" applyAlignment="1">
      <alignment horizontal="center" vertical="center" wrapText="1"/>
    </xf>
    <xf numFmtId="171" fontId="21" fillId="34" borderId="20" xfId="4" applyNumberFormat="1" applyFill="1" applyBorder="1" applyAlignment="1">
      <alignment horizontal="center" vertical="center" wrapText="1"/>
    </xf>
    <xf numFmtId="0" fontId="21" fillId="0" borderId="22" xfId="4" applyBorder="1" applyAlignment="1">
      <alignment horizontal="center" wrapText="1"/>
    </xf>
    <xf numFmtId="171" fontId="21" fillId="34" borderId="23" xfId="4" applyNumberFormat="1" applyFill="1" applyBorder="1" applyAlignment="1">
      <alignment horizontal="center" vertical="center" wrapText="1"/>
    </xf>
    <xf numFmtId="171" fontId="21" fillId="34" borderId="13" xfId="4" applyNumberFormat="1" applyFill="1" applyBorder="1" applyAlignment="1">
      <alignment horizontal="center" vertical="center" wrapText="1"/>
    </xf>
    <xf numFmtId="0" fontId="21" fillId="0" borderId="17" xfId="4" applyBorder="1" applyAlignment="1">
      <alignment horizontal="center" wrapText="1"/>
    </xf>
    <xf numFmtId="3" fontId="21" fillId="34" borderId="20" xfId="4" applyNumberFormat="1" applyFill="1" applyBorder="1" applyAlignment="1">
      <alignment horizontal="center" wrapText="1"/>
    </xf>
    <xf numFmtId="0" fontId="21" fillId="0" borderId="20" xfId="4" applyBorder="1" applyAlignment="1">
      <alignment horizontal="center" wrapText="1"/>
    </xf>
    <xf numFmtId="0" fontId="21" fillId="0" borderId="13" xfId="4" applyBorder="1" applyAlignment="1">
      <alignment horizontal="center" wrapText="1"/>
    </xf>
    <xf numFmtId="14" fontId="21" fillId="34" borderId="10" xfId="4" applyNumberFormat="1" applyFill="1" applyBorder="1" applyAlignment="1">
      <alignment vertical="center" wrapText="1"/>
    </xf>
    <xf numFmtId="0" fontId="21" fillId="34" borderId="11" xfId="4" applyFill="1" applyBorder="1" applyAlignment="1">
      <alignment vertical="center" wrapText="1"/>
    </xf>
    <xf numFmtId="14" fontId="21" fillId="9" borderId="35" xfId="4" applyNumberFormat="1" applyFill="1" applyBorder="1" applyAlignment="1" applyProtection="1">
      <alignment horizontal="center"/>
      <protection locked="0"/>
    </xf>
    <xf numFmtId="14" fontId="21" fillId="9" borderId="3" xfId="4" applyNumberFormat="1" applyFill="1" applyBorder="1" applyAlignment="1" applyProtection="1">
      <alignment horizontal="center"/>
      <protection locked="0"/>
    </xf>
    <xf numFmtId="49" fontId="21" fillId="9" borderId="3" xfId="4" applyNumberFormat="1" applyFill="1" applyBorder="1" applyAlignment="1" applyProtection="1">
      <alignment horizontal="center"/>
      <protection locked="0"/>
    </xf>
    <xf numFmtId="4" fontId="21" fillId="9" borderId="3" xfId="4" applyNumberFormat="1" applyFill="1" applyBorder="1" applyAlignment="1" applyProtection="1">
      <alignment horizontal="center"/>
      <protection locked="0"/>
    </xf>
    <xf numFmtId="4" fontId="21" fillId="9" borderId="3" xfId="4" applyNumberFormat="1" applyFill="1" applyBorder="1" applyAlignment="1">
      <alignment horizontal="center"/>
    </xf>
    <xf numFmtId="0" fontId="24" fillId="8" borderId="0" xfId="4" applyFont="1" applyFill="1" applyAlignment="1">
      <alignment horizontal="center" vertical="center" wrapText="1"/>
    </xf>
    <xf numFmtId="0" fontId="24" fillId="0" borderId="0" xfId="4" applyFont="1" applyAlignment="1">
      <alignment horizontal="center" vertical="center" wrapText="1"/>
    </xf>
    <xf numFmtId="0" fontId="23" fillId="5" borderId="27" xfId="5" applyFont="1" applyFill="1" applyBorder="1" applyAlignment="1" applyProtection="1">
      <alignment horizontal="center" vertical="center" wrapText="1"/>
    </xf>
    <xf numFmtId="0" fontId="23" fillId="5" borderId="0" xfId="5" applyFont="1" applyFill="1" applyBorder="1" applyAlignment="1" applyProtection="1">
      <alignment horizontal="center" vertical="center" wrapText="1"/>
    </xf>
    <xf numFmtId="0" fontId="23" fillId="5" borderId="28" xfId="5" applyFont="1" applyFill="1" applyBorder="1" applyAlignment="1" applyProtection="1">
      <alignment horizontal="center" vertical="center" wrapText="1"/>
    </xf>
    <xf numFmtId="4" fontId="21" fillId="8" borderId="13" xfId="4" applyNumberFormat="1" applyFill="1" applyBorder="1"/>
    <xf numFmtId="0" fontId="21" fillId="13" borderId="10" xfId="4" applyFill="1" applyBorder="1" applyAlignment="1">
      <alignment horizontal="center"/>
    </xf>
    <xf numFmtId="14" fontId="21" fillId="9" borderId="35" xfId="4" applyNumberFormat="1" applyFill="1" applyBorder="1" applyAlignment="1">
      <alignment horizontal="center"/>
    </xf>
    <xf numFmtId="14" fontId="21" fillId="9" borderId="3" xfId="4" applyNumberFormat="1" applyFill="1" applyBorder="1" applyAlignment="1">
      <alignment horizontal="center"/>
    </xf>
    <xf numFmtId="49" fontId="21" fillId="9" borderId="3" xfId="4" applyNumberFormat="1" applyFill="1" applyBorder="1"/>
    <xf numFmtId="49" fontId="21" fillId="9" borderId="3" xfId="4" applyNumberFormat="1" applyFill="1" applyBorder="1" applyAlignment="1">
      <alignment horizontal="center"/>
    </xf>
    <xf numFmtId="49" fontId="21" fillId="9" borderId="10" xfId="4" applyNumberFormat="1" applyFill="1" applyBorder="1" applyAlignment="1" applyProtection="1">
      <alignment horizontal="left" wrapText="1"/>
      <protection locked="0"/>
    </xf>
    <xf numFmtId="49" fontId="21" fillId="9" borderId="11" xfId="4" applyNumberFormat="1" applyFill="1" applyBorder="1" applyAlignment="1" applyProtection="1">
      <alignment horizontal="left" wrapText="1"/>
      <protection locked="0"/>
    </xf>
    <xf numFmtId="49" fontId="21" fillId="9" borderId="12" xfId="4" applyNumberFormat="1" applyFill="1" applyBorder="1" applyAlignment="1" applyProtection="1">
      <alignment horizontal="left" wrapText="1"/>
      <protection locked="0"/>
    </xf>
    <xf numFmtId="49" fontId="21" fillId="9" borderId="10" xfId="4" applyNumberFormat="1" applyFill="1" applyBorder="1" applyAlignment="1" applyProtection="1">
      <alignment horizontal="left" vertical="center" wrapText="1"/>
      <protection locked="0"/>
    </xf>
    <xf numFmtId="49" fontId="21" fillId="9" borderId="11" xfId="4" applyNumberFormat="1" applyFill="1" applyBorder="1" applyAlignment="1" applyProtection="1">
      <alignment horizontal="left" vertical="center" wrapText="1"/>
      <protection locked="0"/>
    </xf>
    <xf numFmtId="49" fontId="21" fillId="9" borderId="12" xfId="4" applyNumberFormat="1" applyFill="1" applyBorder="1" applyAlignment="1" applyProtection="1">
      <alignment horizontal="left" vertical="center" wrapText="1"/>
      <protection locked="0"/>
    </xf>
    <xf numFmtId="169" fontId="21" fillId="9" borderId="10" xfId="4" applyNumberFormat="1" applyFill="1" applyBorder="1" applyAlignment="1" applyProtection="1">
      <alignment horizontal="center" vertical="center"/>
      <protection locked="0"/>
    </xf>
    <xf numFmtId="0" fontId="21" fillId="0" borderId="11" xfId="4" applyBorder="1" applyAlignment="1">
      <alignment horizontal="center" vertical="center"/>
    </xf>
    <xf numFmtId="0" fontId="21" fillId="0" borderId="12" xfId="4" applyBorder="1" applyAlignment="1">
      <alignment horizontal="center" vertical="center"/>
    </xf>
    <xf numFmtId="10" fontId="21" fillId="9" borderId="10" xfId="4" applyNumberFormat="1" applyFill="1" applyBorder="1" applyAlignment="1" applyProtection="1">
      <alignment horizontal="center" vertical="center" wrapText="1"/>
      <protection locked="0"/>
    </xf>
    <xf numFmtId="10" fontId="21" fillId="9" borderId="12" xfId="4" applyNumberFormat="1" applyFill="1" applyBorder="1" applyAlignment="1" applyProtection="1">
      <alignment horizontal="center" vertical="center" wrapText="1"/>
      <protection locked="0"/>
    </xf>
    <xf numFmtId="49" fontId="21" fillId="9" borderId="10" xfId="4" applyNumberFormat="1" applyFill="1" applyBorder="1" applyAlignment="1" applyProtection="1">
      <alignment wrapText="1"/>
      <protection locked="0"/>
    </xf>
    <xf numFmtId="0" fontId="21" fillId="0" borderId="11" xfId="4" applyBorder="1" applyAlignment="1" applyProtection="1">
      <alignment wrapText="1"/>
      <protection locked="0"/>
    </xf>
    <xf numFmtId="0" fontId="21" fillId="0" borderId="12" xfId="4" applyBorder="1" applyAlignment="1" applyProtection="1">
      <alignment wrapText="1"/>
      <protection locked="0"/>
    </xf>
    <xf numFmtId="49" fontId="23" fillId="9" borderId="0" xfId="4" applyNumberFormat="1" applyFont="1" applyFill="1" applyAlignment="1">
      <alignment wrapText="1"/>
    </xf>
    <xf numFmtId="0" fontId="23" fillId="0" borderId="0" xfId="4" applyFont="1" applyAlignment="1">
      <alignment wrapText="1"/>
    </xf>
    <xf numFmtId="0" fontId="60" fillId="11" borderId="29" xfId="4" applyFont="1" applyFill="1" applyBorder="1" applyAlignment="1">
      <alignment horizontal="center"/>
    </xf>
    <xf numFmtId="0" fontId="60" fillId="11" borderId="30" xfId="4" applyFont="1" applyFill="1" applyBorder="1" applyAlignment="1">
      <alignment horizontal="center"/>
    </xf>
    <xf numFmtId="0" fontId="60" fillId="11" borderId="31" xfId="4" applyFont="1" applyFill="1" applyBorder="1" applyAlignment="1">
      <alignment horizontal="center"/>
    </xf>
    <xf numFmtId="0" fontId="60" fillId="11" borderId="27" xfId="4" applyFont="1" applyFill="1" applyBorder="1" applyAlignment="1">
      <alignment horizontal="center"/>
    </xf>
    <xf numFmtId="0" fontId="60" fillId="11" borderId="0" xfId="4" applyFont="1" applyFill="1" applyAlignment="1">
      <alignment horizontal="center"/>
    </xf>
    <xf numFmtId="0" fontId="60" fillId="11" borderId="28" xfId="4" applyFont="1" applyFill="1" applyBorder="1" applyAlignment="1">
      <alignment horizontal="center"/>
    </xf>
    <xf numFmtId="0" fontId="62" fillId="11" borderId="27" xfId="4" applyFont="1" applyFill="1" applyBorder="1" applyAlignment="1">
      <alignment horizontal="center" vertical="top" wrapText="1"/>
    </xf>
    <xf numFmtId="0" fontId="62" fillId="11" borderId="0" xfId="4" applyFont="1" applyFill="1" applyAlignment="1">
      <alignment horizontal="center" vertical="top" wrapText="1"/>
    </xf>
    <xf numFmtId="0" fontId="62" fillId="11" borderId="28" xfId="4" applyFont="1" applyFill="1" applyBorder="1" applyAlignment="1">
      <alignment horizontal="center" vertical="top" wrapText="1"/>
    </xf>
    <xf numFmtId="170" fontId="61" fillId="33" borderId="0" xfId="4" applyNumberFormat="1" applyFont="1" applyFill="1" applyAlignment="1">
      <alignment horizontal="right" wrapText="1"/>
    </xf>
    <xf numFmtId="0" fontId="61" fillId="33" borderId="0" xfId="4" applyFont="1" applyFill="1" applyAlignment="1">
      <alignment horizontal="right" wrapText="1"/>
    </xf>
    <xf numFmtId="170" fontId="61" fillId="33" borderId="0" xfId="4" applyNumberFormat="1" applyFont="1" applyFill="1" applyAlignment="1">
      <alignment wrapText="1"/>
    </xf>
    <xf numFmtId="0" fontId="23" fillId="5" borderId="32" xfId="4" applyFont="1" applyFill="1" applyBorder="1" applyAlignment="1">
      <alignment horizontal="center" vertical="justify" wrapText="1"/>
    </xf>
    <xf numFmtId="0" fontId="21" fillId="5" borderId="33" xfId="4" applyFill="1" applyBorder="1" applyAlignment="1">
      <alignment horizontal="center" vertical="justify" wrapText="1"/>
    </xf>
    <xf numFmtId="0" fontId="21" fillId="5" borderId="34" xfId="4" applyFill="1" applyBorder="1" applyAlignment="1">
      <alignment horizontal="center" vertical="justify" wrapText="1"/>
    </xf>
    <xf numFmtId="0" fontId="59" fillId="14" borderId="26" xfId="4" applyFont="1" applyFill="1" applyBorder="1" applyAlignment="1">
      <alignment horizontal="center" wrapText="1"/>
    </xf>
    <xf numFmtId="0" fontId="59" fillId="14" borderId="13" xfId="4" applyFont="1" applyFill="1" applyBorder="1" applyAlignment="1">
      <alignment horizontal="center" wrapText="1"/>
    </xf>
    <xf numFmtId="0" fontId="59" fillId="14" borderId="17" xfId="4" applyFont="1" applyFill="1" applyBorder="1" applyAlignment="1">
      <alignment horizontal="center" wrapText="1"/>
    </xf>
    <xf numFmtId="0" fontId="23" fillId="8" borderId="13" xfId="4" applyFont="1" applyFill="1" applyBorder="1" applyAlignment="1">
      <alignment horizontal="center" vertical="center" wrapText="1"/>
    </xf>
    <xf numFmtId="0" fontId="23" fillId="0" borderId="13" xfId="4" applyFont="1" applyBorder="1" applyAlignment="1">
      <alignment horizontal="center" vertical="center" wrapText="1"/>
    </xf>
    <xf numFmtId="0" fontId="21" fillId="12" borderId="27" xfId="4" applyFill="1" applyBorder="1" applyAlignment="1">
      <alignment horizontal="center" vertical="center"/>
    </xf>
    <xf numFmtId="0" fontId="21" fillId="0" borderId="16" xfId="4" applyBorder="1" applyAlignment="1">
      <alignment horizontal="center" vertical="center"/>
    </xf>
    <xf numFmtId="0" fontId="21" fillId="9" borderId="10" xfId="4" applyFill="1" applyBorder="1"/>
    <xf numFmtId="0" fontId="21" fillId="9" borderId="11" xfId="4" applyFill="1" applyBorder="1"/>
    <xf numFmtId="0" fontId="21" fillId="9" borderId="12" xfId="4" applyFill="1" applyBorder="1"/>
    <xf numFmtId="169" fontId="21" fillId="9" borderId="10" xfId="4" applyNumberFormat="1" applyFill="1" applyBorder="1" applyAlignment="1">
      <alignment horizontal="center"/>
    </xf>
    <xf numFmtId="169" fontId="21" fillId="9" borderId="11" xfId="4" applyNumberFormat="1" applyFill="1" applyBorder="1" applyAlignment="1">
      <alignment horizontal="center"/>
    </xf>
    <xf numFmtId="169" fontId="21" fillId="9" borderId="12" xfId="4" applyNumberFormat="1" applyFill="1" applyBorder="1" applyAlignment="1">
      <alignment horizontal="center"/>
    </xf>
    <xf numFmtId="0" fontId="22" fillId="13" borderId="10" xfId="4" applyFont="1" applyFill="1" applyBorder="1" applyAlignment="1">
      <alignment horizontal="center" vertical="center"/>
    </xf>
    <xf numFmtId="0" fontId="22" fillId="13" borderId="12" xfId="4" applyFont="1" applyFill="1" applyBorder="1" applyAlignment="1">
      <alignment horizontal="center" vertical="center"/>
    </xf>
    <xf numFmtId="0" fontId="23" fillId="5" borderId="29" xfId="4" applyFont="1" applyFill="1" applyBorder="1" applyAlignment="1">
      <alignment horizontal="center" vertical="justify" wrapText="1"/>
    </xf>
    <xf numFmtId="0" fontId="21" fillId="5" borderId="30" xfId="4" applyFill="1" applyBorder="1" applyAlignment="1">
      <alignment horizontal="center" vertical="justify" wrapText="1"/>
    </xf>
    <xf numFmtId="0" fontId="21" fillId="5" borderId="31" xfId="4" applyFill="1" applyBorder="1" applyAlignment="1">
      <alignment horizontal="center" vertical="justify" wrapText="1"/>
    </xf>
    <xf numFmtId="0" fontId="23" fillId="5" borderId="27" xfId="4" applyFont="1" applyFill="1" applyBorder="1" applyAlignment="1">
      <alignment horizontal="center" vertical="justify" wrapText="1"/>
    </xf>
    <xf numFmtId="0" fontId="21" fillId="5" borderId="0" xfId="4" applyFill="1" applyAlignment="1">
      <alignment horizontal="center" vertical="justify" wrapText="1"/>
    </xf>
    <xf numFmtId="0" fontId="21" fillId="5" borderId="28" xfId="4" applyFill="1" applyBorder="1" applyAlignment="1">
      <alignment horizontal="center" vertical="justify" wrapText="1"/>
    </xf>
    <xf numFmtId="0" fontId="36" fillId="31" borderId="10" xfId="0" applyFont="1" applyFill="1" applyBorder="1" applyAlignment="1">
      <alignment horizontal="center" vertical="center" wrapText="1"/>
    </xf>
    <xf numFmtId="0" fontId="3" fillId="31" borderId="11" xfId="0" applyFont="1" applyFill="1" applyBorder="1" applyAlignment="1">
      <alignment horizontal="center" vertical="center" wrapText="1"/>
    </xf>
    <xf numFmtId="0" fontId="3" fillId="31" borderId="12" xfId="0" applyFont="1" applyFill="1" applyBorder="1" applyAlignment="1">
      <alignment horizontal="center" vertical="center" wrapText="1"/>
    </xf>
    <xf numFmtId="0" fontId="5" fillId="0" borderId="10" xfId="0" applyFont="1" applyBorder="1" applyAlignment="1">
      <alignment horizontal="left" vertical="center"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16" fillId="6" borderId="6" xfId="0" applyFont="1" applyFill="1" applyBorder="1" applyAlignment="1">
      <alignment horizontal="left" vertical="center" wrapText="1" indent="1"/>
    </xf>
    <xf numFmtId="0" fontId="15" fillId="6" borderId="7" xfId="0" applyFont="1" applyFill="1" applyBorder="1" applyAlignment="1">
      <alignment horizontal="left" vertical="center" wrapText="1" indent="1"/>
    </xf>
    <xf numFmtId="0" fontId="15" fillId="6" borderId="8" xfId="0" applyFont="1" applyFill="1" applyBorder="1" applyAlignment="1">
      <alignment horizontal="left" vertical="center" wrapText="1" indent="1"/>
    </xf>
    <xf numFmtId="0" fontId="14" fillId="8" borderId="0" xfId="0" applyFont="1" applyFill="1" applyAlignment="1">
      <alignment wrapText="1"/>
    </xf>
    <xf numFmtId="0" fontId="3" fillId="8" borderId="0" xfId="0" applyFont="1" applyFill="1" applyAlignment="1">
      <alignment wrapText="1"/>
    </xf>
    <xf numFmtId="0" fontId="0" fillId="0" borderId="0" xfId="0"/>
    <xf numFmtId="0" fontId="14" fillId="8" borderId="0" xfId="0" applyFont="1" applyFill="1" applyAlignment="1">
      <alignment horizontal="left" vertical="center" wrapText="1"/>
    </xf>
    <xf numFmtId="0" fontId="10" fillId="8" borderId="0" xfId="0" applyFont="1" applyFill="1" applyAlignment="1">
      <alignment vertical="center" wrapText="1"/>
    </xf>
    <xf numFmtId="0" fontId="11" fillId="8" borderId="0" xfId="0" applyFont="1" applyFill="1" applyAlignment="1">
      <alignment wrapText="1"/>
    </xf>
    <xf numFmtId="0" fontId="12" fillId="8" borderId="0" xfId="3" applyFont="1" applyFill="1" applyAlignment="1" applyProtection="1">
      <alignment horizontal="left" vertical="center" wrapText="1"/>
    </xf>
    <xf numFmtId="0" fontId="5" fillId="0" borderId="10" xfId="0" applyFon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5" fillId="6" borderId="10" xfId="0" applyFont="1" applyFill="1" applyBorder="1" applyAlignment="1">
      <alignment horizontal="center" vertical="center" wrapText="1"/>
    </xf>
    <xf numFmtId="0" fontId="0" fillId="6" borderId="11" xfId="0" applyFill="1" applyBorder="1" applyAlignment="1">
      <alignment horizontal="center" vertical="center" wrapText="1"/>
    </xf>
    <xf numFmtId="0" fontId="0" fillId="6" borderId="12" xfId="0" applyFill="1" applyBorder="1" applyAlignment="1">
      <alignment horizontal="center" vertical="center" wrapText="1"/>
    </xf>
    <xf numFmtId="0" fontId="14" fillId="8" borderId="0" xfId="0" applyFont="1" applyFill="1"/>
    <xf numFmtId="0" fontId="5" fillId="5" borderId="6" xfId="0" applyFont="1" applyFill="1" applyBorder="1" applyAlignment="1">
      <alignment horizontal="left" vertical="center" wrapText="1" indent="1"/>
    </xf>
    <xf numFmtId="0" fontId="0" fillId="0" borderId="7" xfId="0" applyBorder="1" applyAlignment="1">
      <alignment horizontal="left" vertical="center" wrapText="1" indent="1"/>
    </xf>
    <xf numFmtId="0" fontId="21" fillId="8" borderId="26" xfId="4" applyFill="1" applyBorder="1"/>
    <xf numFmtId="0" fontId="21" fillId="8" borderId="13" xfId="4" applyFill="1" applyBorder="1"/>
    <xf numFmtId="0" fontId="21" fillId="8" borderId="17" xfId="4" applyFill="1" applyBorder="1"/>
    <xf numFmtId="165" fontId="21" fillId="9" borderId="10" xfId="4" applyNumberFormat="1" applyFill="1" applyBorder="1" applyAlignment="1">
      <alignment horizontal="right" vertical="center" wrapText="1"/>
    </xf>
    <xf numFmtId="165" fontId="21" fillId="9" borderId="11" xfId="4" applyNumberFormat="1" applyFill="1" applyBorder="1" applyAlignment="1">
      <alignment horizontal="right" vertical="center" wrapText="1"/>
    </xf>
    <xf numFmtId="165" fontId="21" fillId="9" borderId="12" xfId="4" applyNumberFormat="1" applyFill="1" applyBorder="1" applyAlignment="1">
      <alignment horizontal="right" vertical="center" wrapText="1"/>
    </xf>
    <xf numFmtId="0" fontId="54" fillId="29" borderId="11" xfId="4" applyFont="1" applyFill="1" applyBorder="1" applyAlignment="1">
      <alignment horizontal="left" vertical="center" wrapText="1"/>
    </xf>
    <xf numFmtId="0" fontId="21" fillId="0" borderId="12" xfId="4" applyBorder="1" applyAlignment="1">
      <alignment horizontal="left" vertical="center" wrapText="1"/>
    </xf>
    <xf numFmtId="0" fontId="54" fillId="29" borderId="10" xfId="4" applyFont="1" applyFill="1" applyBorder="1" applyAlignment="1">
      <alignment horizontal="center" vertical="center" wrapText="1"/>
    </xf>
    <xf numFmtId="0" fontId="21" fillId="0" borderId="11" xfId="4" applyBorder="1" applyAlignment="1">
      <alignment horizontal="center" vertical="center" wrapText="1"/>
    </xf>
    <xf numFmtId="0" fontId="27" fillId="28" borderId="10" xfId="5" applyFont="1" applyFill="1" applyBorder="1" applyAlignment="1" applyProtection="1">
      <alignment horizontal="center" vertical="center" wrapText="1"/>
    </xf>
    <xf numFmtId="0" fontId="27" fillId="28" borderId="12" xfId="5" applyFont="1" applyFill="1" applyBorder="1" applyAlignment="1" applyProtection="1">
      <alignment horizontal="center" vertical="center" wrapText="1"/>
    </xf>
    <xf numFmtId="49" fontId="21" fillId="6" borderId="10" xfId="4" applyNumberFormat="1" applyFill="1" applyBorder="1" applyAlignment="1" applyProtection="1">
      <alignment horizontal="center" vertical="center" wrapText="1"/>
      <protection locked="0"/>
    </xf>
    <xf numFmtId="49" fontId="21" fillId="6" borderId="11" xfId="4" applyNumberFormat="1" applyFill="1" applyBorder="1" applyAlignment="1" applyProtection="1">
      <alignment horizontal="center" vertical="center" wrapText="1"/>
      <protection locked="0"/>
    </xf>
    <xf numFmtId="49" fontId="21" fillId="6" borderId="12" xfId="4" applyNumberFormat="1" applyFill="1" applyBorder="1" applyAlignment="1" applyProtection="1">
      <alignment horizontal="center" vertical="center" wrapText="1"/>
      <protection locked="0"/>
    </xf>
    <xf numFmtId="0" fontId="21" fillId="13" borderId="23" xfId="4" applyFill="1" applyBorder="1" applyAlignment="1">
      <alignment horizontal="center"/>
    </xf>
    <xf numFmtId="0" fontId="21" fillId="13" borderId="13" xfId="4" applyFill="1" applyBorder="1" applyAlignment="1">
      <alignment horizontal="center"/>
    </xf>
    <xf numFmtId="0" fontId="21" fillId="12" borderId="23" xfId="4" applyFill="1" applyBorder="1"/>
    <xf numFmtId="0" fontId="21" fillId="12" borderId="13" xfId="4" applyFill="1" applyBorder="1"/>
    <xf numFmtId="0" fontId="21" fillId="12" borderId="17" xfId="4" applyFill="1" applyBorder="1"/>
    <xf numFmtId="165" fontId="21" fillId="9" borderId="23" xfId="4" applyNumberFormat="1" applyFill="1" applyBorder="1" applyAlignment="1">
      <alignment horizontal="right" vertical="center" wrapText="1"/>
    </xf>
    <xf numFmtId="165" fontId="21" fillId="9" borderId="13" xfId="4" applyNumberFormat="1" applyFill="1" applyBorder="1" applyAlignment="1">
      <alignment horizontal="right" vertical="center" wrapText="1"/>
    </xf>
    <xf numFmtId="165" fontId="21" fillId="9" borderId="17" xfId="4" applyNumberFormat="1" applyFill="1" applyBorder="1" applyAlignment="1">
      <alignment horizontal="right" vertical="center" wrapText="1"/>
    </xf>
    <xf numFmtId="0" fontId="21" fillId="5" borderId="23" xfId="4" applyFill="1" applyBorder="1" applyAlignment="1">
      <alignment wrapText="1"/>
    </xf>
    <xf numFmtId="0" fontId="21" fillId="0" borderId="13" xfId="4" applyBorder="1" applyAlignment="1">
      <alignment wrapText="1"/>
    </xf>
    <xf numFmtId="0" fontId="21" fillId="13" borderId="13" xfId="4" applyFill="1" applyBorder="1" applyAlignment="1">
      <alignment horizontal="center" wrapText="1"/>
    </xf>
    <xf numFmtId="0" fontId="23" fillId="8" borderId="18" xfId="4" applyFont="1" applyFill="1" applyBorder="1"/>
    <xf numFmtId="0" fontId="23" fillId="8" borderId="11" xfId="4" applyFont="1" applyFill="1" applyBorder="1"/>
    <xf numFmtId="0" fontId="23" fillId="8" borderId="12" xfId="4" applyFont="1" applyFill="1" applyBorder="1"/>
    <xf numFmtId="0" fontId="21" fillId="5" borderId="10" xfId="4" applyFill="1" applyBorder="1" applyAlignment="1">
      <alignment wrapText="1"/>
    </xf>
    <xf numFmtId="165" fontId="21" fillId="5" borderId="10" xfId="4" applyNumberFormat="1" applyFill="1" applyBorder="1" applyAlignment="1">
      <alignment wrapText="1"/>
    </xf>
    <xf numFmtId="165" fontId="21" fillId="0" borderId="11" xfId="4" applyNumberFormat="1" applyBorder="1" applyAlignment="1">
      <alignment wrapText="1"/>
    </xf>
    <xf numFmtId="165" fontId="21" fillId="0" borderId="12" xfId="4" applyNumberFormat="1" applyBorder="1" applyAlignment="1">
      <alignment wrapText="1"/>
    </xf>
    <xf numFmtId="0" fontId="21" fillId="9" borderId="10" xfId="4" applyFill="1" applyBorder="1" applyAlignment="1">
      <alignment wrapText="1"/>
    </xf>
    <xf numFmtId="0" fontId="21" fillId="9" borderId="11" xfId="4" applyFill="1" applyBorder="1" applyAlignment="1">
      <alignment wrapText="1"/>
    </xf>
    <xf numFmtId="0" fontId="21" fillId="12" borderId="10" xfId="4" applyFill="1" applyBorder="1"/>
    <xf numFmtId="0" fontId="21" fillId="12" borderId="11" xfId="4" applyFill="1" applyBorder="1"/>
    <xf numFmtId="0" fontId="23" fillId="12" borderId="10" xfId="4" applyFont="1" applyFill="1" applyBorder="1" applyAlignment="1" applyProtection="1">
      <alignment wrapText="1"/>
      <protection locked="0"/>
    </xf>
    <xf numFmtId="0" fontId="23" fillId="12" borderId="11" xfId="4" applyFont="1" applyFill="1" applyBorder="1" applyAlignment="1" applyProtection="1">
      <alignment wrapText="1"/>
      <protection locked="0"/>
    </xf>
    <xf numFmtId="0" fontId="23" fillId="12" borderId="12" xfId="4" applyFont="1" applyFill="1" applyBorder="1" applyAlignment="1" applyProtection="1">
      <alignment wrapText="1"/>
      <protection locked="0"/>
    </xf>
    <xf numFmtId="0" fontId="23" fillId="12" borderId="10" xfId="4" applyFont="1" applyFill="1" applyBorder="1" applyAlignment="1">
      <alignment wrapText="1"/>
    </xf>
    <xf numFmtId="0" fontId="23" fillId="12" borderId="11" xfId="4" applyFont="1" applyFill="1" applyBorder="1" applyAlignment="1">
      <alignment wrapText="1"/>
    </xf>
    <xf numFmtId="0" fontId="23" fillId="12" borderId="12" xfId="4" applyFont="1" applyFill="1" applyBorder="1" applyAlignment="1">
      <alignment wrapText="1"/>
    </xf>
    <xf numFmtId="165" fontId="21" fillId="5" borderId="23" xfId="4" applyNumberFormat="1" applyFill="1" applyBorder="1" applyAlignment="1">
      <alignment wrapText="1"/>
    </xf>
    <xf numFmtId="165" fontId="21" fillId="0" borderId="13" xfId="4" applyNumberFormat="1" applyBorder="1" applyAlignment="1">
      <alignment wrapText="1"/>
    </xf>
    <xf numFmtId="165" fontId="21" fillId="0" borderId="17" xfId="4" applyNumberFormat="1" applyBorder="1" applyAlignment="1">
      <alignment wrapText="1"/>
    </xf>
    <xf numFmtId="0" fontId="23" fillId="8" borderId="18" xfId="4" applyFont="1" applyFill="1" applyBorder="1" applyProtection="1">
      <protection locked="0"/>
    </xf>
    <xf numFmtId="0" fontId="23" fillId="14" borderId="11" xfId="4" applyFont="1" applyFill="1" applyBorder="1" applyProtection="1">
      <protection locked="0"/>
    </xf>
    <xf numFmtId="0" fontId="23" fillId="14" borderId="12" xfId="4" applyFont="1" applyFill="1" applyBorder="1" applyProtection="1">
      <protection locked="0"/>
    </xf>
    <xf numFmtId="0" fontId="23" fillId="8" borderId="11" xfId="4" applyFont="1" applyFill="1" applyBorder="1" applyAlignment="1">
      <alignment wrapText="1"/>
    </xf>
    <xf numFmtId="165" fontId="21" fillId="8" borderId="11" xfId="4" applyNumberFormat="1" applyFill="1" applyBorder="1" applyAlignment="1">
      <alignment horizontal="right" vertical="center" wrapText="1"/>
    </xf>
    <xf numFmtId="0" fontId="21" fillId="8" borderId="19" xfId="4" applyFill="1" applyBorder="1"/>
    <xf numFmtId="0" fontId="21" fillId="14" borderId="20" xfId="4" applyFill="1" applyBorder="1"/>
    <xf numFmtId="0" fontId="21" fillId="14" borderId="22" xfId="4" applyFill="1" applyBorder="1"/>
    <xf numFmtId="165" fontId="21" fillId="9" borderId="10" xfId="4" applyNumberFormat="1" applyFill="1" applyBorder="1" applyAlignment="1" applyProtection="1">
      <alignment horizontal="right" vertical="center" wrapText="1"/>
      <protection locked="0"/>
    </xf>
    <xf numFmtId="165" fontId="21" fillId="9" borderId="11" xfId="4" applyNumberFormat="1" applyFill="1" applyBorder="1" applyAlignment="1" applyProtection="1">
      <alignment horizontal="right" vertical="center" wrapText="1"/>
      <protection locked="0"/>
    </xf>
    <xf numFmtId="165" fontId="21" fillId="9" borderId="12" xfId="4" applyNumberFormat="1" applyFill="1" applyBorder="1" applyAlignment="1" applyProtection="1">
      <alignment horizontal="right" vertical="center" wrapText="1"/>
      <protection locked="0"/>
    </xf>
    <xf numFmtId="0" fontId="21" fillId="14" borderId="11" xfId="4" applyFill="1" applyBorder="1"/>
    <xf numFmtId="0" fontId="21" fillId="14" borderId="12" xfId="4" applyFill="1" applyBorder="1"/>
    <xf numFmtId="0" fontId="21" fillId="12" borderId="18" xfId="4" applyFill="1" applyBorder="1"/>
    <xf numFmtId="0" fontId="23" fillId="14" borderId="11" xfId="4" applyFont="1" applyFill="1" applyBorder="1"/>
    <xf numFmtId="0" fontId="23" fillId="14" borderId="12" xfId="4" applyFont="1" applyFill="1" applyBorder="1"/>
    <xf numFmtId="165" fontId="21" fillId="13" borderId="23" xfId="4" applyNumberFormat="1" applyFill="1" applyBorder="1" applyAlignment="1">
      <alignment horizontal="right" vertical="center" wrapText="1"/>
    </xf>
    <xf numFmtId="165" fontId="21" fillId="13" borderId="13" xfId="4" applyNumberFormat="1" applyFill="1" applyBorder="1" applyAlignment="1">
      <alignment horizontal="right" vertical="center" wrapText="1"/>
    </xf>
    <xf numFmtId="165" fontId="21" fillId="13" borderId="17" xfId="4" applyNumberFormat="1" applyFill="1" applyBorder="1" applyAlignment="1">
      <alignment horizontal="right" vertical="center" wrapText="1"/>
    </xf>
    <xf numFmtId="0" fontId="21" fillId="8" borderId="12" xfId="4" applyFill="1" applyBorder="1"/>
    <xf numFmtId="0" fontId="0" fillId="0" borderId="11" xfId="0" applyBorder="1" applyAlignment="1">
      <alignment wrapText="1"/>
    </xf>
    <xf numFmtId="165" fontId="21" fillId="14" borderId="10" xfId="4" applyNumberFormat="1" applyFill="1" applyBorder="1" applyAlignment="1">
      <alignment wrapText="1"/>
    </xf>
    <xf numFmtId="165" fontId="0" fillId="0" borderId="11" xfId="0" applyNumberFormat="1" applyBorder="1" applyAlignment="1">
      <alignment wrapText="1"/>
    </xf>
    <xf numFmtId="165" fontId="0" fillId="0" borderId="12" xfId="0" applyNumberFormat="1" applyBorder="1" applyAlignment="1">
      <alignment wrapText="1"/>
    </xf>
    <xf numFmtId="0" fontId="28" fillId="13" borderId="21" xfId="4" applyFont="1" applyFill="1" applyBorder="1" applyAlignment="1">
      <alignment horizontal="center" wrapText="1"/>
    </xf>
    <xf numFmtId="0" fontId="28" fillId="13" borderId="20" xfId="4" applyFont="1" applyFill="1" applyBorder="1" applyAlignment="1">
      <alignment horizontal="center" wrapText="1"/>
    </xf>
    <xf numFmtId="0" fontId="28" fillId="0" borderId="20" xfId="4" applyFont="1" applyBorder="1" applyAlignment="1">
      <alignment horizontal="center" wrapText="1"/>
    </xf>
    <xf numFmtId="0" fontId="28" fillId="0" borderId="22" xfId="4" applyFont="1" applyBorder="1" applyAlignment="1">
      <alignment horizontal="center" wrapText="1"/>
    </xf>
    <xf numFmtId="0" fontId="21" fillId="5" borderId="6" xfId="4" applyFill="1" applyBorder="1" applyAlignment="1">
      <alignment wrapText="1"/>
    </xf>
    <xf numFmtId="0" fontId="0" fillId="5" borderId="7" xfId="0" applyFill="1" applyBorder="1" applyAlignment="1">
      <alignment wrapText="1"/>
    </xf>
    <xf numFmtId="0" fontId="0" fillId="5" borderId="8" xfId="0" applyFill="1" applyBorder="1" applyAlignment="1">
      <alignment wrapText="1"/>
    </xf>
    <xf numFmtId="165" fontId="21" fillId="5" borderId="6" xfId="4" applyNumberFormat="1" applyFill="1" applyBorder="1" applyAlignment="1">
      <alignment wrapText="1"/>
    </xf>
    <xf numFmtId="165" fontId="0" fillId="5" borderId="7" xfId="0" applyNumberFormat="1" applyFill="1" applyBorder="1" applyAlignment="1">
      <alignment wrapText="1"/>
    </xf>
    <xf numFmtId="165" fontId="0" fillId="5" borderId="8" xfId="0" applyNumberFormat="1" applyFill="1" applyBorder="1" applyAlignment="1">
      <alignment wrapText="1"/>
    </xf>
    <xf numFmtId="165" fontId="31" fillId="9" borderId="23" xfId="4" applyNumberFormat="1" applyFont="1" applyFill="1" applyBorder="1" applyAlignment="1">
      <alignment horizontal="right" vertical="center" wrapText="1"/>
    </xf>
    <xf numFmtId="165" fontId="31" fillId="9" borderId="13" xfId="4" applyNumberFormat="1" applyFont="1" applyFill="1" applyBorder="1" applyAlignment="1">
      <alignment horizontal="right" vertical="center" wrapText="1"/>
    </xf>
    <xf numFmtId="165" fontId="31" fillId="9" borderId="17" xfId="4" applyNumberFormat="1" applyFont="1" applyFill="1" applyBorder="1" applyAlignment="1">
      <alignment horizontal="right" vertical="center" wrapText="1"/>
    </xf>
    <xf numFmtId="0" fontId="31" fillId="12" borderId="10" xfId="4" applyFont="1" applyFill="1" applyBorder="1"/>
    <xf numFmtId="0" fontId="31" fillId="12" borderId="11" xfId="4" applyFont="1" applyFill="1" applyBorder="1"/>
    <xf numFmtId="0" fontId="31" fillId="12" borderId="12" xfId="4" applyFont="1" applyFill="1" applyBorder="1"/>
    <xf numFmtId="165" fontId="21" fillId="5" borderId="11" xfId="4" applyNumberFormat="1" applyFill="1" applyBorder="1" applyAlignment="1">
      <alignment wrapText="1"/>
    </xf>
    <xf numFmtId="165" fontId="21" fillId="5" borderId="12" xfId="4" applyNumberFormat="1" applyFill="1" applyBorder="1" applyAlignment="1">
      <alignment wrapText="1"/>
    </xf>
    <xf numFmtId="0" fontId="28" fillId="13" borderId="10" xfId="4" applyFont="1" applyFill="1" applyBorder="1" applyAlignment="1">
      <alignment horizontal="center" wrapText="1"/>
    </xf>
    <xf numFmtId="0" fontId="21" fillId="0" borderId="12" xfId="4" applyBorder="1" applyAlignment="1">
      <alignment horizontal="center" wrapText="1"/>
    </xf>
    <xf numFmtId="0" fontId="23" fillId="12" borderId="12" xfId="4" applyFont="1" applyFill="1" applyBorder="1"/>
    <xf numFmtId="165" fontId="21" fillId="9" borderId="10" xfId="4" applyNumberFormat="1" applyFill="1" applyBorder="1" applyAlignment="1">
      <alignment wrapText="1"/>
    </xf>
    <xf numFmtId="0" fontId="23" fillId="12" borderId="18" xfId="5" applyFont="1" applyFill="1" applyBorder="1" applyAlignment="1" applyProtection="1">
      <alignment wrapText="1"/>
    </xf>
    <xf numFmtId="0" fontId="23" fillId="0" borderId="11" xfId="5" applyFont="1" applyBorder="1" applyAlignment="1" applyProtection="1">
      <alignment wrapText="1"/>
    </xf>
    <xf numFmtId="0" fontId="21" fillId="0" borderId="12" xfId="4" applyBorder="1" applyAlignment="1">
      <alignment wrapText="1"/>
    </xf>
    <xf numFmtId="0" fontId="24" fillId="8" borderId="18" xfId="4" applyFont="1" applyFill="1" applyBorder="1"/>
    <xf numFmtId="0" fontId="24" fillId="8" borderId="11" xfId="4" applyFont="1" applyFill="1" applyBorder="1"/>
    <xf numFmtId="0" fontId="24" fillId="12" borderId="12" xfId="4" applyFont="1" applyFill="1" applyBorder="1"/>
    <xf numFmtId="4" fontId="21" fillId="5" borderId="10" xfId="4" applyNumberFormat="1" applyFill="1" applyBorder="1"/>
    <xf numFmtId="4" fontId="21" fillId="5" borderId="11" xfId="4" applyNumberFormat="1" applyFill="1" applyBorder="1"/>
    <xf numFmtId="4" fontId="21" fillId="5" borderId="12" xfId="4" applyNumberFormat="1" applyFill="1" applyBorder="1"/>
    <xf numFmtId="0" fontId="25" fillId="12" borderId="18" xfId="5" applyFill="1" applyBorder="1" applyAlignment="1" applyProtection="1"/>
    <xf numFmtId="0" fontId="25" fillId="8" borderId="11" xfId="5" applyFill="1" applyBorder="1" applyAlignment="1" applyProtection="1"/>
    <xf numFmtId="0" fontId="25" fillId="12" borderId="12" xfId="5" applyFill="1" applyBorder="1" applyAlignment="1" applyProtection="1"/>
    <xf numFmtId="0" fontId="23" fillId="12" borderId="18" xfId="4" applyFont="1" applyFill="1" applyBorder="1"/>
    <xf numFmtId="0" fontId="30" fillId="8" borderId="11" xfId="4" applyFont="1" applyFill="1" applyBorder="1" applyAlignment="1">
      <alignment wrapText="1"/>
    </xf>
    <xf numFmtId="0" fontId="30" fillId="8" borderId="12" xfId="4" applyFont="1" applyFill="1" applyBorder="1" applyAlignment="1">
      <alignment wrapText="1"/>
    </xf>
    <xf numFmtId="0" fontId="21" fillId="27" borderId="0" xfId="4" applyFill="1"/>
    <xf numFmtId="165" fontId="21" fillId="27" borderId="10" xfId="4" applyNumberFormat="1" applyFill="1" applyBorder="1" applyAlignment="1">
      <alignment vertical="center" wrapText="1"/>
    </xf>
    <xf numFmtId="0" fontId="21" fillId="0" borderId="11" xfId="4" applyBorder="1" applyAlignment="1">
      <alignment vertical="center" wrapText="1"/>
    </xf>
    <xf numFmtId="0" fontId="21" fillId="0" borderId="12" xfId="4" applyBorder="1" applyAlignment="1">
      <alignment vertical="center" wrapText="1"/>
    </xf>
    <xf numFmtId="165" fontId="21" fillId="6" borderId="0" xfId="4" applyNumberFormat="1" applyFill="1"/>
    <xf numFmtId="0" fontId="26" fillId="11" borderId="0" xfId="4" applyFont="1" applyFill="1" applyAlignment="1">
      <alignment horizontal="center" vertical="center" wrapText="1"/>
    </xf>
    <xf numFmtId="0" fontId="21" fillId="27" borderId="10" xfId="5" applyFont="1" applyFill="1" applyBorder="1" applyAlignment="1" applyProtection="1">
      <alignment vertical="center" wrapText="1"/>
    </xf>
    <xf numFmtId="0" fontId="21" fillId="27" borderId="11" xfId="5" applyFont="1" applyFill="1" applyBorder="1" applyAlignment="1" applyProtection="1">
      <alignment vertical="center" wrapText="1"/>
    </xf>
    <xf numFmtId="0" fontId="21" fillId="27" borderId="12" xfId="5" applyFont="1" applyFill="1" applyBorder="1" applyAlignment="1" applyProtection="1">
      <alignment vertical="center" wrapText="1"/>
    </xf>
    <xf numFmtId="6" fontId="26" fillId="11" borderId="10" xfId="4" applyNumberFormat="1" applyFont="1" applyFill="1" applyBorder="1" applyAlignment="1">
      <alignment horizontal="left" wrapText="1"/>
    </xf>
    <xf numFmtId="0" fontId="8" fillId="0" borderId="11" xfId="0" applyFont="1" applyBorder="1" applyAlignment="1">
      <alignment horizontal="left" wrapText="1"/>
    </xf>
    <xf numFmtId="0" fontId="8" fillId="0" borderId="12" xfId="0" applyFont="1" applyBorder="1" applyAlignment="1">
      <alignment horizontal="left" wrapText="1"/>
    </xf>
    <xf numFmtId="0" fontId="9" fillId="5" borderId="21" xfId="3" applyFill="1" applyBorder="1" applyAlignment="1">
      <alignment horizontal="center" vertical="center" wrapText="1"/>
    </xf>
    <xf numFmtId="0" fontId="9" fillId="5" borderId="20" xfId="3" applyFill="1" applyBorder="1" applyAlignment="1">
      <alignment wrapText="1"/>
    </xf>
    <xf numFmtId="0" fontId="9" fillId="5" borderId="22" xfId="3" applyFill="1" applyBorder="1" applyAlignment="1">
      <alignment wrapText="1"/>
    </xf>
    <xf numFmtId="0" fontId="9" fillId="5" borderId="23" xfId="3" applyFill="1" applyBorder="1" applyAlignment="1">
      <alignment wrapText="1"/>
    </xf>
    <xf numFmtId="0" fontId="9" fillId="5" borderId="13" xfId="3" applyFill="1" applyBorder="1" applyAlignment="1">
      <alignment wrapText="1"/>
    </xf>
    <xf numFmtId="0" fontId="9" fillId="5" borderId="17" xfId="3" applyFill="1" applyBorder="1" applyAlignment="1">
      <alignment wrapText="1"/>
    </xf>
    <xf numFmtId="0" fontId="9" fillId="6" borderId="21" xfId="3" applyFill="1" applyBorder="1" applyAlignment="1">
      <alignment horizontal="center" vertical="center" wrapText="1"/>
    </xf>
    <xf numFmtId="0" fontId="9" fillId="6" borderId="20" xfId="3" applyFill="1" applyBorder="1" applyAlignment="1">
      <alignment horizontal="center" vertical="center" wrapText="1"/>
    </xf>
    <xf numFmtId="0" fontId="9" fillId="6" borderId="22" xfId="3" applyFill="1" applyBorder="1" applyAlignment="1">
      <alignment horizontal="center" vertical="center" wrapText="1"/>
    </xf>
    <xf numFmtId="0" fontId="9" fillId="6" borderId="23" xfId="3" applyFill="1" applyBorder="1" applyAlignment="1">
      <alignment horizontal="center" vertical="center" wrapText="1"/>
    </xf>
    <xf numFmtId="0" fontId="9" fillId="6" borderId="13" xfId="3" applyFill="1" applyBorder="1" applyAlignment="1">
      <alignment horizontal="center" vertical="center" wrapText="1"/>
    </xf>
    <xf numFmtId="0" fontId="9" fillId="6" borderId="17" xfId="3" applyFill="1" applyBorder="1" applyAlignment="1">
      <alignment horizontal="center" vertical="center" wrapText="1"/>
    </xf>
    <xf numFmtId="0" fontId="26" fillId="11" borderId="10" xfId="4" applyFont="1" applyFill="1" applyBorder="1" applyAlignment="1">
      <alignment horizontal="center" vertical="center" wrapText="1"/>
    </xf>
    <xf numFmtId="0" fontId="26" fillId="11" borderId="11" xfId="4" applyFont="1" applyFill="1" applyBorder="1" applyAlignment="1">
      <alignment horizontal="center" vertical="center" wrapText="1"/>
    </xf>
    <xf numFmtId="0" fontId="26" fillId="11" borderId="12" xfId="4" applyFont="1" applyFill="1" applyBorder="1" applyAlignment="1">
      <alignment horizontal="center" vertical="center" wrapText="1"/>
    </xf>
    <xf numFmtId="0" fontId="26" fillId="0" borderId="11" xfId="4" applyFont="1" applyBorder="1" applyAlignment="1">
      <alignment horizontal="center" vertical="center" wrapText="1"/>
    </xf>
    <xf numFmtId="165" fontId="21" fillId="0" borderId="0" xfId="4" applyNumberFormat="1"/>
    <xf numFmtId="0" fontId="21" fillId="0" borderId="0" xfId="4" applyAlignment="1">
      <alignment horizontal="center" vertical="center" wrapText="1"/>
    </xf>
    <xf numFmtId="0" fontId="22" fillId="5" borderId="21" xfId="4"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22"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0" xfId="0" applyFill="1" applyAlignment="1">
      <alignment horizontal="center" vertical="center" wrapText="1"/>
    </xf>
    <xf numFmtId="0" fontId="0" fillId="5" borderId="16"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7" xfId="0" applyFill="1" applyBorder="1" applyAlignment="1">
      <alignment horizontal="center" vertical="center" wrapText="1"/>
    </xf>
    <xf numFmtId="165" fontId="21" fillId="9" borderId="10" xfId="4" applyNumberFormat="1" applyFill="1" applyBorder="1" applyProtection="1">
      <protection locked="0"/>
    </xf>
    <xf numFmtId="165" fontId="21" fillId="9" borderId="11" xfId="4" applyNumberFormat="1" applyFill="1" applyBorder="1" applyProtection="1">
      <protection locked="0"/>
    </xf>
    <xf numFmtId="165" fontId="21" fillId="9" borderId="12" xfId="4" applyNumberFormat="1" applyFill="1" applyBorder="1" applyProtection="1">
      <protection locked="0"/>
    </xf>
    <xf numFmtId="165" fontId="21" fillId="5" borderId="10" xfId="4" applyNumberFormat="1" applyFill="1" applyBorder="1" applyAlignment="1" applyProtection="1">
      <alignment wrapText="1"/>
      <protection locked="0"/>
    </xf>
    <xf numFmtId="165" fontId="21" fillId="0" borderId="11" xfId="4" applyNumberFormat="1" applyBorder="1" applyAlignment="1" applyProtection="1">
      <alignment wrapText="1"/>
      <protection locked="0"/>
    </xf>
    <xf numFmtId="165" fontId="21" fillId="0" borderId="12" xfId="4" applyNumberFormat="1" applyBorder="1" applyAlignment="1" applyProtection="1">
      <alignment wrapText="1"/>
      <protection locked="0"/>
    </xf>
    <xf numFmtId="165" fontId="21" fillId="9" borderId="23" xfId="4" applyNumberFormat="1" applyFill="1" applyBorder="1" applyProtection="1">
      <protection locked="0"/>
    </xf>
    <xf numFmtId="165" fontId="21" fillId="9" borderId="13" xfId="4" applyNumberFormat="1" applyFill="1" applyBorder="1" applyProtection="1">
      <protection locked="0"/>
    </xf>
    <xf numFmtId="165" fontId="21" fillId="9" borderId="17" xfId="4" applyNumberFormat="1" applyFill="1" applyBorder="1" applyProtection="1">
      <protection locked="0"/>
    </xf>
    <xf numFmtId="0" fontId="28" fillId="13" borderId="11" xfId="4" applyFont="1" applyFill="1" applyBorder="1" applyAlignment="1">
      <alignment horizontal="center" wrapText="1"/>
    </xf>
    <xf numFmtId="0" fontId="28" fillId="0" borderId="11" xfId="4" applyFont="1" applyBorder="1" applyAlignment="1">
      <alignment horizontal="center" wrapText="1"/>
    </xf>
    <xf numFmtId="0" fontId="28" fillId="0" borderId="12" xfId="4" applyFont="1" applyBorder="1" applyAlignment="1">
      <alignment horizontal="center" wrapText="1"/>
    </xf>
    <xf numFmtId="0" fontId="21" fillId="19" borderId="10" xfId="4" applyFill="1" applyBorder="1" applyAlignment="1">
      <alignment horizontal="center"/>
    </xf>
    <xf numFmtId="0" fontId="21" fillId="19" borderId="11" xfId="4" applyFill="1" applyBorder="1" applyAlignment="1">
      <alignment horizontal="center"/>
    </xf>
    <xf numFmtId="0" fontId="21" fillId="19" borderId="12" xfId="4" applyFill="1" applyBorder="1" applyAlignment="1">
      <alignment horizontal="center"/>
    </xf>
    <xf numFmtId="0" fontId="53" fillId="5" borderId="10" xfId="5" applyFont="1" applyFill="1" applyBorder="1" applyAlignment="1" applyProtection="1">
      <alignment wrapText="1"/>
    </xf>
    <xf numFmtId="10" fontId="53" fillId="0" borderId="11" xfId="5" applyNumberFormat="1" applyFont="1" applyBorder="1" applyAlignment="1" applyProtection="1">
      <alignment wrapText="1"/>
      <protection locked="0"/>
    </xf>
    <xf numFmtId="10" fontId="21" fillId="0" borderId="11" xfId="4" applyNumberFormat="1" applyBorder="1" applyAlignment="1" applyProtection="1">
      <alignment wrapText="1"/>
      <protection locked="0"/>
    </xf>
    <xf numFmtId="165" fontId="23" fillId="18" borderId="10" xfId="4" applyNumberFormat="1" applyFont="1" applyFill="1" applyBorder="1" applyAlignment="1">
      <alignment wrapText="1"/>
    </xf>
    <xf numFmtId="0" fontId="9" fillId="8" borderId="18" xfId="3" applyNumberFormat="1" applyFill="1" applyBorder="1" applyProtection="1"/>
    <xf numFmtId="0" fontId="9" fillId="14" borderId="11" xfId="3" applyNumberFormat="1" applyFill="1" applyBorder="1" applyProtection="1"/>
    <xf numFmtId="0" fontId="9" fillId="14" borderId="12" xfId="3" applyNumberFormat="1" applyFill="1" applyBorder="1" applyProtection="1"/>
    <xf numFmtId="0" fontId="0" fillId="0" borderId="12" xfId="0" applyBorder="1" applyAlignment="1">
      <alignment wrapText="1"/>
    </xf>
    <xf numFmtId="0" fontId="23" fillId="8" borderId="10" xfId="4" applyFont="1" applyFill="1" applyBorder="1" applyAlignment="1" applyProtection="1">
      <alignment wrapText="1"/>
      <protection locked="0"/>
    </xf>
    <xf numFmtId="0" fontId="23" fillId="14" borderId="11" xfId="4" applyFont="1" applyFill="1" applyBorder="1" applyAlignment="1" applyProtection="1">
      <alignment wrapText="1"/>
      <protection locked="0"/>
    </xf>
    <xf numFmtId="0" fontId="21" fillId="12" borderId="10" xfId="4" applyFill="1" applyBorder="1" applyAlignment="1">
      <alignment wrapText="1"/>
    </xf>
    <xf numFmtId="165" fontId="0" fillId="5" borderId="11" xfId="0" applyNumberFormat="1" applyFill="1" applyBorder="1" applyAlignment="1">
      <alignment wrapText="1"/>
    </xf>
    <xf numFmtId="165" fontId="0" fillId="5" borderId="12" xfId="0" applyNumberFormat="1" applyFill="1" applyBorder="1" applyAlignment="1">
      <alignment wrapText="1"/>
    </xf>
    <xf numFmtId="0" fontId="28" fillId="12" borderId="10" xfId="4" applyFont="1" applyFill="1" applyBorder="1"/>
    <xf numFmtId="0" fontId="28" fillId="12" borderId="11" xfId="4" applyFont="1" applyFill="1" applyBorder="1"/>
    <xf numFmtId="0" fontId="28" fillId="12" borderId="12" xfId="4" applyFont="1" applyFill="1" applyBorder="1"/>
    <xf numFmtId="0" fontId="24" fillId="12" borderId="10" xfId="4" applyFont="1" applyFill="1" applyBorder="1"/>
    <xf numFmtId="0" fontId="24" fillId="12" borderId="11" xfId="4" applyFont="1" applyFill="1" applyBorder="1"/>
    <xf numFmtId="165" fontId="24" fillId="9" borderId="10" xfId="4" applyNumberFormat="1" applyFont="1" applyFill="1" applyBorder="1" applyProtection="1">
      <protection locked="0"/>
    </xf>
    <xf numFmtId="165" fontId="24" fillId="9" borderId="11" xfId="4" applyNumberFormat="1" applyFont="1" applyFill="1" applyBorder="1" applyProtection="1">
      <protection locked="0"/>
    </xf>
    <xf numFmtId="165" fontId="24" fillId="9" borderId="12" xfId="4" applyNumberFormat="1" applyFont="1" applyFill="1" applyBorder="1" applyProtection="1">
      <protection locked="0"/>
    </xf>
    <xf numFmtId="0" fontId="23" fillId="12" borderId="18" xfId="4" applyFont="1" applyFill="1" applyBorder="1" applyAlignment="1">
      <alignment wrapText="1"/>
    </xf>
    <xf numFmtId="0" fontId="25" fillId="12" borderId="18" xfId="5" applyFill="1" applyBorder="1" applyAlignment="1"/>
    <xf numFmtId="0" fontId="25" fillId="8" borderId="11" xfId="5" applyFill="1" applyBorder="1" applyAlignment="1"/>
    <xf numFmtId="0" fontId="25" fillId="12" borderId="12" xfId="5" applyFill="1" applyBorder="1" applyAlignment="1"/>
    <xf numFmtId="4" fontId="21" fillId="5" borderId="10" xfId="4" applyNumberFormat="1" applyFill="1" applyBorder="1" applyProtection="1">
      <protection locked="0"/>
    </xf>
    <xf numFmtId="4" fontId="21" fillId="5" borderId="11" xfId="4" applyNumberFormat="1" applyFill="1" applyBorder="1" applyProtection="1">
      <protection locked="0"/>
    </xf>
    <xf numFmtId="4" fontId="21" fillId="5" borderId="12" xfId="4" applyNumberFormat="1" applyFill="1" applyBorder="1" applyProtection="1">
      <protection locked="0"/>
    </xf>
    <xf numFmtId="165" fontId="21" fillId="6" borderId="10" xfId="4" applyNumberFormat="1" applyFill="1" applyBorder="1"/>
    <xf numFmtId="165" fontId="21" fillId="6" borderId="11" xfId="4" applyNumberFormat="1" applyFill="1" applyBorder="1"/>
    <xf numFmtId="165" fontId="21" fillId="6" borderId="12" xfId="4" applyNumberFormat="1" applyFill="1" applyBorder="1"/>
    <xf numFmtId="165" fontId="21" fillId="9" borderId="10" xfId="4" applyNumberFormat="1" applyFill="1" applyBorder="1" applyAlignment="1" applyProtection="1">
      <alignment wrapText="1"/>
      <protection locked="0"/>
    </xf>
    <xf numFmtId="165" fontId="21" fillId="9" borderId="11" xfId="4" applyNumberFormat="1" applyFill="1" applyBorder="1" applyAlignment="1" applyProtection="1">
      <alignment wrapText="1"/>
      <protection locked="0"/>
    </xf>
    <xf numFmtId="49" fontId="21" fillId="6" borderId="10" xfId="4" applyNumberFormat="1" applyFill="1" applyBorder="1" applyAlignment="1">
      <alignment horizontal="center" vertical="center" wrapText="1"/>
    </xf>
    <xf numFmtId="0" fontId="21" fillId="6" borderId="11" xfId="4" applyFill="1" applyBorder="1" applyAlignment="1">
      <alignment horizontal="center" vertical="center" wrapText="1"/>
    </xf>
    <xf numFmtId="0" fontId="21" fillId="6" borderId="12" xfId="4" applyFill="1" applyBorder="1" applyAlignment="1">
      <alignment horizontal="center" vertical="center" wrapText="1"/>
    </xf>
    <xf numFmtId="0" fontId="65" fillId="28" borderId="10" xfId="3" applyFont="1" applyFill="1" applyBorder="1" applyAlignment="1" applyProtection="1">
      <alignment horizontal="center" vertical="center" wrapText="1"/>
    </xf>
    <xf numFmtId="0" fontId="65" fillId="28" borderId="12" xfId="3" applyFont="1" applyFill="1" applyBorder="1" applyAlignment="1">
      <alignment horizontal="center" vertical="center" wrapText="1"/>
    </xf>
    <xf numFmtId="0" fontId="53" fillId="28" borderId="10" xfId="5" applyFont="1" applyFill="1" applyBorder="1" applyAlignment="1" applyProtection="1">
      <alignment horizontal="center" vertical="center" wrapText="1"/>
    </xf>
    <xf numFmtId="0" fontId="53" fillId="28" borderId="12" xfId="5" applyFont="1" applyFill="1" applyBorder="1" applyAlignment="1">
      <alignment horizontal="center" vertical="center" wrapText="1"/>
    </xf>
    <xf numFmtId="0" fontId="29" fillId="5" borderId="21" xfId="4" applyFont="1" applyFill="1" applyBorder="1" applyAlignment="1">
      <alignment horizontal="center" vertical="center" wrapText="1"/>
    </xf>
    <xf numFmtId="0" fontId="58" fillId="5"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58" fillId="5" borderId="24" xfId="0" applyFont="1" applyFill="1" applyBorder="1" applyAlignment="1">
      <alignment horizontal="center" vertical="center" wrapText="1"/>
    </xf>
    <xf numFmtId="0" fontId="58" fillId="5" borderId="0" xfId="0" applyFont="1" applyFill="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24" xfId="0" applyBorder="1" applyAlignment="1">
      <alignment horizontal="center"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0" fillId="0" borderId="17" xfId="0" applyBorder="1" applyAlignment="1">
      <alignment horizontal="center" vertical="center" wrapText="1"/>
    </xf>
    <xf numFmtId="0" fontId="55" fillId="5" borderId="21" xfId="4" applyFont="1" applyFill="1" applyBorder="1" applyAlignment="1">
      <alignment horizontal="left" vertical="center" wrapText="1"/>
    </xf>
    <xf numFmtId="0" fontId="22" fillId="5" borderId="20" xfId="4" applyFont="1" applyFill="1" applyBorder="1" applyAlignment="1">
      <alignment horizontal="left" vertical="center" wrapText="1"/>
    </xf>
    <xf numFmtId="0" fontId="22" fillId="5" borderId="22" xfId="4" applyFont="1" applyFill="1" applyBorder="1" applyAlignment="1">
      <alignment horizontal="left" vertical="center" wrapText="1"/>
    </xf>
    <xf numFmtId="0" fontId="22" fillId="5" borderId="24" xfId="4" applyFont="1" applyFill="1" applyBorder="1" applyAlignment="1">
      <alignment horizontal="left" vertical="center" wrapText="1"/>
    </xf>
    <xf numFmtId="0" fontId="22" fillId="5" borderId="0" xfId="4" applyFont="1" applyFill="1" applyAlignment="1">
      <alignment horizontal="left" vertical="center" wrapText="1"/>
    </xf>
    <xf numFmtId="0" fontId="22" fillId="5" borderId="16" xfId="4" applyFont="1" applyFill="1" applyBorder="1" applyAlignment="1">
      <alignment horizontal="left" vertical="center" wrapText="1"/>
    </xf>
    <xf numFmtId="0" fontId="22" fillId="5" borderId="23" xfId="4" applyFont="1" applyFill="1" applyBorder="1" applyAlignment="1">
      <alignment horizontal="left" vertical="center" wrapText="1"/>
    </xf>
    <xf numFmtId="0" fontId="22" fillId="5" borderId="13" xfId="4" applyFont="1" applyFill="1" applyBorder="1" applyAlignment="1">
      <alignment horizontal="left" vertical="center" wrapText="1"/>
    </xf>
    <xf numFmtId="0" fontId="22" fillId="5" borderId="17" xfId="4" applyFont="1" applyFill="1" applyBorder="1" applyAlignment="1">
      <alignment horizontal="left" vertical="center" wrapText="1"/>
    </xf>
    <xf numFmtId="0" fontId="23" fillId="6" borderId="21" xfId="4" applyFont="1" applyFill="1" applyBorder="1" applyAlignment="1">
      <alignment wrapText="1"/>
    </xf>
    <xf numFmtId="0" fontId="23" fillId="6" borderId="20" xfId="4" applyFont="1" applyFill="1" applyBorder="1" applyAlignment="1">
      <alignment wrapText="1"/>
    </xf>
    <xf numFmtId="0" fontId="21" fillId="6" borderId="20" xfId="4" applyFill="1" applyBorder="1" applyAlignment="1">
      <alignment wrapText="1"/>
    </xf>
    <xf numFmtId="0" fontId="21" fillId="6" borderId="22" xfId="4" applyFill="1" applyBorder="1" applyAlignment="1">
      <alignment wrapText="1"/>
    </xf>
    <xf numFmtId="0" fontId="23" fillId="6" borderId="23" xfId="4" applyFont="1" applyFill="1" applyBorder="1" applyAlignment="1">
      <alignment wrapText="1"/>
    </xf>
    <xf numFmtId="0" fontId="23" fillId="6" borderId="13" xfId="4" applyFont="1" applyFill="1" applyBorder="1" applyAlignment="1">
      <alignment wrapText="1"/>
    </xf>
    <xf numFmtId="0" fontId="23" fillId="6" borderId="17" xfId="4" applyFont="1" applyFill="1" applyBorder="1" applyAlignment="1">
      <alignment wrapText="1"/>
    </xf>
    <xf numFmtId="0" fontId="51" fillId="19" borderId="23" xfId="5" applyFont="1" applyFill="1" applyBorder="1" applyAlignment="1" applyProtection="1">
      <alignment horizontal="center" wrapText="1"/>
    </xf>
    <xf numFmtId="0" fontId="51" fillId="19" borderId="13" xfId="5" applyFont="1" applyFill="1" applyBorder="1" applyAlignment="1" applyProtection="1">
      <alignment horizontal="center" wrapText="1"/>
    </xf>
    <xf numFmtId="0" fontId="50" fillId="19" borderId="13" xfId="4" applyFont="1" applyFill="1" applyBorder="1" applyAlignment="1">
      <alignment horizontal="center" wrapText="1"/>
    </xf>
    <xf numFmtId="0" fontId="50" fillId="19" borderId="17" xfId="4" applyFont="1" applyFill="1" applyBorder="1" applyAlignment="1">
      <alignment horizontal="center" wrapText="1"/>
    </xf>
    <xf numFmtId="0" fontId="23" fillId="8" borderId="11" xfId="4" applyFont="1" applyFill="1" applyBorder="1" applyProtection="1">
      <protection locked="0"/>
    </xf>
    <xf numFmtId="4" fontId="23" fillId="8" borderId="11" xfId="4" applyNumberFormat="1" applyFont="1" applyFill="1" applyBorder="1" applyProtection="1">
      <protection locked="0"/>
    </xf>
    <xf numFmtId="0" fontId="65" fillId="28" borderId="11" xfId="3" applyFont="1" applyFill="1" applyBorder="1" applyAlignment="1" applyProtection="1">
      <alignment horizontal="center" vertical="center" wrapText="1"/>
    </xf>
    <xf numFmtId="0" fontId="21" fillId="12" borderId="18" xfId="4" applyFill="1" applyBorder="1" applyAlignment="1">
      <alignment wrapText="1"/>
    </xf>
    <xf numFmtId="0" fontId="21" fillId="16" borderId="10" xfId="4" applyFill="1" applyBorder="1" applyAlignment="1">
      <alignment wrapText="1"/>
    </xf>
    <xf numFmtId="0" fontId="0" fillId="16" borderId="11" xfId="0" applyFill="1" applyBorder="1" applyAlignment="1">
      <alignment wrapText="1"/>
    </xf>
    <xf numFmtId="0" fontId="0" fillId="16" borderId="12" xfId="0" applyFill="1" applyBorder="1" applyAlignment="1">
      <alignment wrapText="1"/>
    </xf>
    <xf numFmtId="165" fontId="21" fillId="16" borderId="10" xfId="4" applyNumberFormat="1" applyFill="1" applyBorder="1" applyAlignment="1">
      <alignment wrapText="1"/>
    </xf>
    <xf numFmtId="165" fontId="0" fillId="16" borderId="11" xfId="0" applyNumberFormat="1" applyFill="1" applyBorder="1" applyAlignment="1">
      <alignment wrapText="1"/>
    </xf>
    <xf numFmtId="165" fontId="0" fillId="16" borderId="12" xfId="0" applyNumberFormat="1" applyFill="1" applyBorder="1" applyAlignment="1">
      <alignment wrapText="1"/>
    </xf>
    <xf numFmtId="165" fontId="21" fillId="9" borderId="10" xfId="4" applyNumberFormat="1" applyFill="1" applyBorder="1"/>
    <xf numFmtId="165" fontId="21" fillId="9" borderId="11" xfId="4" applyNumberFormat="1" applyFill="1" applyBorder="1"/>
    <xf numFmtId="165" fontId="21" fillId="9" borderId="12" xfId="4" applyNumberFormat="1" applyFill="1" applyBorder="1"/>
    <xf numFmtId="44" fontId="21" fillId="9" borderId="23" xfId="4" applyNumberFormat="1" applyFill="1" applyBorder="1"/>
    <xf numFmtId="44" fontId="21" fillId="9" borderId="13" xfId="4" applyNumberFormat="1" applyFill="1" applyBorder="1"/>
    <xf numFmtId="44" fontId="21" fillId="9" borderId="17" xfId="4" applyNumberFormat="1" applyFill="1" applyBorder="1"/>
    <xf numFmtId="0" fontId="23" fillId="8" borderId="10" xfId="4" applyFont="1" applyFill="1" applyBorder="1" applyAlignment="1">
      <alignment wrapText="1"/>
    </xf>
    <xf numFmtId="0" fontId="23" fillId="14" borderId="11" xfId="4" applyFont="1" applyFill="1" applyBorder="1" applyAlignment="1">
      <alignment wrapText="1"/>
    </xf>
    <xf numFmtId="4" fontId="21" fillId="9" borderId="10" xfId="4" applyNumberFormat="1" applyFill="1" applyBorder="1"/>
    <xf numFmtId="4" fontId="21" fillId="9" borderId="11" xfId="4" applyNumberFormat="1" applyFill="1" applyBorder="1"/>
    <xf numFmtId="4" fontId="21" fillId="9" borderId="12" xfId="4" applyNumberFormat="1" applyFill="1" applyBorder="1"/>
    <xf numFmtId="4" fontId="21" fillId="9" borderId="23" xfId="4" applyNumberFormat="1" applyFill="1" applyBorder="1"/>
    <xf numFmtId="4" fontId="21" fillId="9" borderId="13" xfId="4" applyNumberFormat="1" applyFill="1" applyBorder="1"/>
    <xf numFmtId="4" fontId="21" fillId="9" borderId="17" xfId="4" applyNumberFormat="1" applyFill="1" applyBorder="1"/>
    <xf numFmtId="44" fontId="24" fillId="9" borderId="23" xfId="4" applyNumberFormat="1" applyFont="1" applyFill="1" applyBorder="1"/>
    <xf numFmtId="44" fontId="24" fillId="9" borderId="13" xfId="4" applyNumberFormat="1" applyFont="1" applyFill="1" applyBorder="1"/>
    <xf numFmtId="44" fontId="24" fillId="9" borderId="17" xfId="4" applyNumberFormat="1" applyFont="1" applyFill="1" applyBorder="1"/>
    <xf numFmtId="165" fontId="21" fillId="9" borderId="23" xfId="4" applyNumberFormat="1" applyFill="1" applyBorder="1"/>
    <xf numFmtId="165" fontId="21" fillId="9" borderId="13" xfId="4" applyNumberFormat="1" applyFill="1" applyBorder="1"/>
    <xf numFmtId="165" fontId="21" fillId="9" borderId="17" xfId="4" applyNumberFormat="1" applyFill="1" applyBorder="1"/>
    <xf numFmtId="0" fontId="65" fillId="28" borderId="12" xfId="3" applyFont="1" applyFill="1" applyBorder="1" applyAlignment="1" applyProtection="1">
      <alignment horizontal="center" vertical="center" wrapText="1"/>
    </xf>
    <xf numFmtId="0" fontId="53" fillId="28" borderId="12" xfId="5" applyFont="1" applyFill="1" applyBorder="1" applyAlignment="1" applyProtection="1">
      <alignment horizontal="center" vertical="center" wrapText="1"/>
    </xf>
    <xf numFmtId="4" fontId="23" fillId="8" borderId="11" xfId="4" applyNumberFormat="1" applyFont="1" applyFill="1" applyBorder="1"/>
    <xf numFmtId="0" fontId="41" fillId="19" borderId="21" xfId="0" applyFont="1" applyFill="1" applyBorder="1" applyAlignment="1">
      <alignment horizontal="center" wrapText="1"/>
    </xf>
    <xf numFmtId="0" fontId="0" fillId="19" borderId="20" xfId="0" applyFill="1" applyBorder="1" applyAlignment="1">
      <alignment horizontal="center" wrapText="1"/>
    </xf>
    <xf numFmtId="0" fontId="0" fillId="19" borderId="22" xfId="0" applyFill="1" applyBorder="1" applyAlignment="1">
      <alignment horizontal="center" wrapText="1"/>
    </xf>
    <xf numFmtId="0" fontId="0" fillId="19" borderId="24" xfId="0" applyFill="1" applyBorder="1" applyAlignment="1">
      <alignment horizontal="center" wrapText="1"/>
    </xf>
    <xf numFmtId="0" fontId="0" fillId="19" borderId="0" xfId="0" applyFill="1" applyAlignment="1">
      <alignment horizontal="center" wrapText="1"/>
    </xf>
    <xf numFmtId="0" fontId="0" fillId="19" borderId="16" xfId="0" applyFill="1" applyBorder="1" applyAlignment="1">
      <alignment horizontal="center" wrapText="1"/>
    </xf>
    <xf numFmtId="0" fontId="0" fillId="19" borderId="23" xfId="0" applyFill="1" applyBorder="1" applyAlignment="1">
      <alignment horizontal="center" wrapText="1"/>
    </xf>
    <xf numFmtId="0" fontId="0" fillId="19" borderId="13" xfId="0" applyFill="1" applyBorder="1" applyAlignment="1">
      <alignment horizontal="center" wrapText="1"/>
    </xf>
    <xf numFmtId="0" fontId="0" fillId="19" borderId="17" xfId="0" applyFill="1" applyBorder="1" applyAlignment="1">
      <alignment horizontal="center" wrapText="1"/>
    </xf>
    <xf numFmtId="0" fontId="44" fillId="8" borderId="0" xfId="0" applyFont="1" applyFill="1" applyAlignment="1">
      <alignment vertical="center" wrapText="1"/>
    </xf>
    <xf numFmtId="0" fontId="0" fillId="8" borderId="0" xfId="0" applyFill="1"/>
    <xf numFmtId="0" fontId="42" fillId="6" borderId="10" xfId="0" applyFont="1" applyFill="1" applyBorder="1" applyAlignment="1">
      <alignment horizontal="center" wrapText="1"/>
    </xf>
    <xf numFmtId="0" fontId="0" fillId="6" borderId="11" xfId="0" applyFill="1" applyBorder="1" applyAlignment="1">
      <alignment horizontal="center" wrapText="1"/>
    </xf>
    <xf numFmtId="0" fontId="0" fillId="6" borderId="12" xfId="0" applyFill="1" applyBorder="1" applyAlignment="1">
      <alignment horizontal="center" wrapText="1"/>
    </xf>
    <xf numFmtId="0" fontId="43" fillId="23" borderId="0" xfId="0" applyFont="1" applyFill="1" applyAlignment="1">
      <alignment horizontal="center" wrapText="1"/>
    </xf>
    <xf numFmtId="0" fontId="0" fillId="23" borderId="0" xfId="0" applyFill="1" applyAlignment="1">
      <alignment horizontal="center" wrapText="1"/>
    </xf>
    <xf numFmtId="0" fontId="49" fillId="8" borderId="0" xfId="0" applyFont="1" applyFill="1" applyAlignment="1">
      <alignment vertical="center" wrapText="1"/>
    </xf>
    <xf numFmtId="0" fontId="20" fillId="8" borderId="0" xfId="0" applyFont="1" applyFill="1"/>
    <xf numFmtId="0" fontId="48" fillId="8" borderId="0" xfId="0" applyFont="1" applyFill="1" applyAlignment="1">
      <alignment vertical="center" wrapText="1"/>
    </xf>
    <xf numFmtId="0" fontId="3" fillId="8" borderId="0" xfId="0" applyFont="1" applyFill="1"/>
    <xf numFmtId="0" fontId="0" fillId="8" borderId="0" xfId="0" applyFill="1" applyAlignment="1">
      <alignment wrapText="1"/>
    </xf>
    <xf numFmtId="0" fontId="45" fillId="8" borderId="0" xfId="0" applyFont="1" applyFill="1" applyAlignment="1">
      <alignment vertical="center" wrapText="1"/>
    </xf>
    <xf numFmtId="0" fontId="3" fillId="19" borderId="10" xfId="0" applyFont="1" applyFill="1" applyBorder="1" applyAlignment="1">
      <alignment horizontal="center" wrapText="1"/>
    </xf>
    <xf numFmtId="0" fontId="0" fillId="19" borderId="11" xfId="0" applyFill="1" applyBorder="1" applyAlignment="1">
      <alignment wrapText="1"/>
    </xf>
    <xf numFmtId="0" fontId="0" fillId="19" borderId="12" xfId="0" applyFill="1" applyBorder="1" applyAlignment="1">
      <alignment wrapText="1"/>
    </xf>
    <xf numFmtId="165" fontId="0" fillId="19" borderId="10" xfId="0" applyNumberFormat="1" applyFill="1" applyBorder="1" applyAlignment="1">
      <alignment horizontal="center" wrapText="1"/>
    </xf>
    <xf numFmtId="165" fontId="0" fillId="19" borderId="11" xfId="0" applyNumberFormat="1" applyFill="1" applyBorder="1" applyAlignment="1">
      <alignment horizontal="center" wrapText="1"/>
    </xf>
    <xf numFmtId="165" fontId="0" fillId="19" borderId="12" xfId="0" applyNumberFormat="1" applyFill="1" applyBorder="1" applyAlignment="1">
      <alignment horizontal="center" wrapText="1"/>
    </xf>
    <xf numFmtId="10" fontId="0" fillId="19" borderId="11" xfId="0" applyNumberFormat="1" applyFill="1" applyBorder="1" applyAlignment="1">
      <alignment wrapText="1"/>
    </xf>
    <xf numFmtId="10" fontId="0" fillId="0" borderId="11" xfId="0" applyNumberFormat="1" applyBorder="1" applyAlignment="1">
      <alignment wrapText="1"/>
    </xf>
    <xf numFmtId="10" fontId="0" fillId="0" borderId="12" xfId="0" applyNumberFormat="1" applyBorder="1" applyAlignment="1">
      <alignment wrapText="1"/>
    </xf>
    <xf numFmtId="0" fontId="0" fillId="8" borderId="10" xfId="0" applyFill="1" applyBorder="1" applyAlignment="1">
      <alignment wrapText="1"/>
    </xf>
    <xf numFmtId="0" fontId="0" fillId="8" borderId="11" xfId="0" applyFill="1" applyBorder="1" applyAlignment="1">
      <alignment wrapText="1"/>
    </xf>
    <xf numFmtId="0" fontId="0" fillId="8" borderId="12" xfId="0" applyFill="1" applyBorder="1" applyAlignment="1">
      <alignment wrapText="1"/>
    </xf>
    <xf numFmtId="165" fontId="0" fillId="20" borderId="10" xfId="0" applyNumberFormat="1" applyFill="1" applyBorder="1" applyAlignment="1" applyProtection="1">
      <alignment wrapText="1"/>
      <protection locked="0"/>
    </xf>
    <xf numFmtId="165" fontId="0" fillId="20" borderId="11" xfId="0" applyNumberFormat="1" applyFill="1" applyBorder="1" applyAlignment="1" applyProtection="1">
      <alignment wrapText="1"/>
      <protection locked="0"/>
    </xf>
    <xf numFmtId="165" fontId="0" fillId="20" borderId="12" xfId="0" applyNumberFormat="1" applyFill="1" applyBorder="1" applyAlignment="1" applyProtection="1">
      <alignment wrapText="1"/>
      <protection locked="0"/>
    </xf>
    <xf numFmtId="165" fontId="0" fillId="5" borderId="10" xfId="0" applyNumberFormat="1" applyFill="1" applyBorder="1" applyAlignment="1">
      <alignment horizontal="center" wrapText="1"/>
    </xf>
    <xf numFmtId="165" fontId="0" fillId="5" borderId="11" xfId="0" applyNumberFormat="1" applyFill="1" applyBorder="1" applyAlignment="1">
      <alignment horizontal="center" wrapText="1"/>
    </xf>
    <xf numFmtId="165" fontId="0" fillId="5" borderId="12" xfId="0" applyNumberFormat="1" applyFill="1" applyBorder="1" applyAlignment="1">
      <alignment horizontal="center" wrapText="1"/>
    </xf>
    <xf numFmtId="0" fontId="3" fillId="8" borderId="0" xfId="0" applyFont="1" applyFill="1" applyAlignment="1">
      <alignment horizontal="center" wrapText="1"/>
    </xf>
    <xf numFmtId="165" fontId="0" fillId="17" borderId="10" xfId="0" applyNumberFormat="1" applyFill="1" applyBorder="1" applyAlignment="1" applyProtection="1">
      <alignment wrapText="1"/>
      <protection locked="0"/>
    </xf>
    <xf numFmtId="165" fontId="0" fillId="17" borderId="11" xfId="0" applyNumberFormat="1" applyFill="1" applyBorder="1" applyAlignment="1" applyProtection="1">
      <alignment wrapText="1"/>
      <protection locked="0"/>
    </xf>
    <xf numFmtId="165" fontId="0" fillId="17" borderId="12" xfId="0" applyNumberFormat="1" applyFill="1" applyBorder="1" applyAlignment="1" applyProtection="1">
      <alignment wrapText="1"/>
      <protection locked="0"/>
    </xf>
    <xf numFmtId="10" fontId="0" fillId="17" borderId="10" xfId="0" applyNumberFormat="1" applyFill="1" applyBorder="1" applyAlignment="1" applyProtection="1">
      <alignment wrapText="1"/>
      <protection locked="0"/>
    </xf>
    <xf numFmtId="0" fontId="0" fillId="17" borderId="11" xfId="0" applyFill="1" applyBorder="1" applyAlignment="1" applyProtection="1">
      <alignment wrapText="1"/>
      <protection locked="0"/>
    </xf>
    <xf numFmtId="0" fontId="0" fillId="6" borderId="10" xfId="0" applyFill="1" applyBorder="1" applyAlignment="1">
      <alignment horizontal="center" wrapText="1"/>
    </xf>
    <xf numFmtId="0" fontId="0" fillId="0" borderId="12" xfId="0" applyBorder="1" applyAlignment="1">
      <alignment horizontal="center" wrapText="1"/>
    </xf>
    <xf numFmtId="0" fontId="3" fillId="5" borderId="13" xfId="0" applyFont="1" applyFill="1" applyBorder="1" applyAlignment="1">
      <alignment horizontal="center" wrapText="1"/>
    </xf>
    <xf numFmtId="0" fontId="0" fillId="5" borderId="14" xfId="0" applyFill="1" applyBorder="1" applyAlignment="1">
      <alignment horizontal="center" wrapText="1"/>
    </xf>
    <xf numFmtId="0" fontId="3" fillId="4" borderId="13" xfId="0" applyFont="1" applyFill="1" applyBorder="1" applyAlignment="1" applyProtection="1">
      <alignment horizontal="center" wrapText="1"/>
      <protection locked="0"/>
    </xf>
    <xf numFmtId="0" fontId="0" fillId="4" borderId="13" xfId="0" applyFill="1" applyBorder="1" applyAlignment="1" applyProtection="1">
      <alignment horizontal="center" wrapText="1"/>
      <protection locked="0"/>
    </xf>
    <xf numFmtId="0" fontId="13" fillId="8" borderId="0" xfId="3" applyFont="1" applyFill="1" applyAlignment="1" applyProtection="1">
      <alignment horizontal="left" vertical="center" wrapText="1"/>
    </xf>
    <xf numFmtId="0" fontId="5" fillId="5" borderId="10" xfId="0" applyFont="1" applyFill="1" applyBorder="1" applyAlignment="1">
      <alignment horizontal="left" vertical="center" wrapText="1" indent="1"/>
    </xf>
    <xf numFmtId="0" fontId="0" fillId="5" borderId="11" xfId="0" applyFill="1" applyBorder="1" applyAlignment="1">
      <alignment horizontal="left" vertical="center" wrapText="1" indent="1"/>
    </xf>
    <xf numFmtId="0" fontId="0" fillId="5" borderId="12" xfId="0" applyFill="1" applyBorder="1" applyAlignment="1">
      <alignment horizontal="left" vertical="center" wrapText="1" indent="1"/>
    </xf>
    <xf numFmtId="0" fontId="66" fillId="5" borderId="14" xfId="0" applyNumberFormat="1" applyFont="1" applyFill="1" applyBorder="1" applyAlignment="1">
      <alignment horizontal="center" wrapText="1"/>
    </xf>
    <xf numFmtId="3" fontId="66" fillId="5" borderId="1" xfId="1" applyNumberFormat="1" applyFont="1" applyFill="1" applyAlignment="1" applyProtection="1">
      <alignment horizontal="center"/>
      <protection locked="0"/>
    </xf>
    <xf numFmtId="0" fontId="67" fillId="5" borderId="13" xfId="0" applyFont="1" applyFill="1" applyBorder="1" applyAlignment="1">
      <alignment horizontal="right" wrapText="1"/>
    </xf>
    <xf numFmtId="0" fontId="6" fillId="0" borderId="13" xfId="0" applyFont="1" applyBorder="1" applyAlignment="1">
      <alignment horizontal="right" wrapText="1"/>
    </xf>
  </cellXfs>
  <cellStyles count="6">
    <cellStyle name="Hyperlink" xfId="3" builtinId="8"/>
    <cellStyle name="Hyperlink 2" xfId="5" xr:uid="{AFD4A1FC-C611-4FA3-A5D3-31983FE97DDA}"/>
    <cellStyle name="Input" xfId="1" builtinId="20"/>
    <cellStyle name="Normal" xfId="0" builtinId="0"/>
    <cellStyle name="Normal 2" xfId="4" xr:uid="{B0DA1B74-EFFE-4CB4-BCB8-76C8AAB88003}"/>
    <cellStyle name="Output" xfId="2" builtinId="21"/>
  </cellStyles>
  <dxfs count="48">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4" formatCode="#,##0.00"/>
    </dxf>
    <dxf>
      <numFmt numFmtId="13" formatCode="0%"/>
    </dxf>
    <dxf>
      <numFmt numFmtId="3" formatCode="#,##0"/>
    </dxf>
    <dxf>
      <border outline="0">
        <bottom style="thin">
          <color indexed="64"/>
        </bottom>
      </border>
    </dxf>
    <dxf>
      <font>
        <strike val="0"/>
        <outline val="0"/>
        <shadow val="0"/>
        <u val="none"/>
        <vertAlign val="baseline"/>
        <sz val="11"/>
        <color theme="0"/>
        <name val="Calibri"/>
        <family val="2"/>
        <scheme val="minor"/>
      </font>
      <numFmt numFmtId="0" formatCode="General"/>
      <fill>
        <patternFill>
          <fgColor indexed="64"/>
          <bgColor theme="0"/>
        </patternFill>
      </fill>
    </dxf>
    <dxf>
      <font>
        <strike val="0"/>
        <outline val="0"/>
        <shadow val="0"/>
        <u val="none"/>
        <vertAlign val="baseline"/>
        <sz val="11"/>
        <color theme="0"/>
        <name val="Calibri"/>
        <family val="2"/>
        <scheme val="minor"/>
      </font>
      <numFmt numFmtId="13" formatCode="0%"/>
      <fill>
        <patternFill>
          <fgColor indexed="64"/>
          <bgColor theme="0"/>
        </patternFill>
      </fill>
    </dxf>
    <dxf>
      <font>
        <strike val="0"/>
        <outline val="0"/>
        <shadow val="0"/>
        <u val="none"/>
        <vertAlign val="baseline"/>
        <sz val="11"/>
        <color theme="0"/>
        <name val="Calibri"/>
        <family val="2"/>
        <scheme val="minor"/>
      </font>
      <numFmt numFmtId="3" formatCode="#,##0"/>
      <fill>
        <patternFill>
          <fgColor indexed="64"/>
          <bgColor theme="0"/>
        </patternFill>
      </fill>
    </dxf>
    <dxf>
      <font>
        <strike val="0"/>
        <outline val="0"/>
        <shadow val="0"/>
        <u val="none"/>
        <vertAlign val="baseline"/>
        <sz val="11"/>
        <color theme="0"/>
        <name val="Calibri"/>
        <family val="2"/>
        <scheme val="minor"/>
      </font>
      <fill>
        <patternFill>
          <fgColor indexed="64"/>
          <bgColor theme="0"/>
        </patternFill>
      </fill>
    </dxf>
    <dxf>
      <border outline="0">
        <bottom style="thin">
          <color rgb="FF000000"/>
        </bottom>
      </border>
    </dxf>
    <dxf>
      <font>
        <strike val="0"/>
        <outline val="0"/>
        <shadow val="0"/>
        <u val="none"/>
        <vertAlign val="baseline"/>
        <sz val="11"/>
        <color theme="0"/>
        <name val="Calibri"/>
        <family val="2"/>
        <scheme val="minor"/>
      </font>
      <fill>
        <patternFill>
          <fgColor indexed="64"/>
          <bgColor theme="0"/>
        </patternFill>
      </fill>
    </dxf>
    <dxf>
      <numFmt numFmtId="0" formatCode="General"/>
    </dxf>
    <dxf>
      <numFmt numFmtId="13" formatCode="0%"/>
    </dxf>
    <dxf>
      <numFmt numFmtId="3" formatCode="#,##0"/>
    </dxf>
    <dxf>
      <border outline="0">
        <bottom style="thin">
          <color rgb="FF000000"/>
        </bottom>
      </border>
    </dxf>
    <dxf>
      <numFmt numFmtId="4" formatCode="#,##0.00"/>
    </dxf>
    <dxf>
      <numFmt numFmtId="13" formatCode="0%"/>
    </dxf>
    <dxf>
      <numFmt numFmtId="3" formatCode="#,##0"/>
    </dxf>
    <dxf>
      <border outline="0">
        <bottom style="thin">
          <color rgb="FF000000"/>
        </bottom>
      </border>
    </dxf>
    <dxf>
      <font>
        <strike val="0"/>
        <outline val="0"/>
        <shadow val="0"/>
        <u val="none"/>
        <vertAlign val="baseline"/>
        <sz val="11"/>
        <color theme="0"/>
        <name val="Calibri"/>
        <family val="2"/>
        <scheme val="minor"/>
      </font>
      <numFmt numFmtId="0" formatCode="General"/>
      <fill>
        <patternFill>
          <fgColor indexed="64"/>
          <bgColor theme="0"/>
        </patternFill>
      </fill>
    </dxf>
    <dxf>
      <font>
        <strike val="0"/>
        <outline val="0"/>
        <shadow val="0"/>
        <u val="none"/>
        <vertAlign val="baseline"/>
        <sz val="11"/>
        <color theme="0"/>
        <name val="Calibri"/>
        <family val="2"/>
        <scheme val="minor"/>
      </font>
      <numFmt numFmtId="13" formatCode="0%"/>
      <fill>
        <patternFill>
          <fgColor indexed="64"/>
          <bgColor theme="0"/>
        </patternFill>
      </fill>
    </dxf>
    <dxf>
      <font>
        <strike val="0"/>
        <outline val="0"/>
        <shadow val="0"/>
        <u val="none"/>
        <vertAlign val="baseline"/>
        <sz val="11"/>
        <color theme="0"/>
        <name val="Calibri"/>
        <family val="2"/>
        <scheme val="minor"/>
      </font>
      <numFmt numFmtId="3" formatCode="#,##0"/>
      <fill>
        <patternFill>
          <fgColor indexed="64"/>
          <bgColor theme="0"/>
        </patternFill>
      </fill>
    </dxf>
    <dxf>
      <font>
        <strike val="0"/>
        <outline val="0"/>
        <shadow val="0"/>
        <u val="none"/>
        <vertAlign val="baseline"/>
        <sz val="11"/>
        <color theme="0"/>
        <name val="Calibri"/>
        <family val="2"/>
        <scheme val="minor"/>
      </font>
      <fill>
        <patternFill>
          <fgColor indexed="64"/>
          <bgColor theme="0"/>
        </patternFill>
      </fill>
    </dxf>
    <dxf>
      <border outline="0">
        <bottom style="thin">
          <color rgb="FF000000"/>
        </bottom>
      </border>
    </dxf>
    <dxf>
      <font>
        <strike val="0"/>
        <outline val="0"/>
        <shadow val="0"/>
        <u val="none"/>
        <vertAlign val="baseline"/>
        <sz val="11"/>
        <color theme="0"/>
        <name val="Calibri"/>
        <family val="2"/>
        <scheme val="minor"/>
      </font>
      <fill>
        <patternFill>
          <fgColor indexed="64"/>
          <bgColor theme="0"/>
        </patternFill>
      </fill>
    </dxf>
    <dxf>
      <numFmt numFmtId="0" formatCode="General"/>
    </dxf>
    <dxf>
      <numFmt numFmtId="13" formatCode="0%"/>
    </dxf>
    <dxf>
      <numFmt numFmtId="3" formatCode="#,##0"/>
    </dxf>
    <dxf>
      <border outline="0">
        <bottom style="thin">
          <color rgb="FF000000"/>
        </bottom>
      </border>
    </dxf>
    <dxf>
      <numFmt numFmtId="0" formatCode="General"/>
    </dxf>
    <dxf>
      <numFmt numFmtId="13" formatCode="0%"/>
    </dxf>
    <dxf>
      <numFmt numFmtId="3" formatCode="#,##0"/>
    </dxf>
    <dxf>
      <border outline="0">
        <bottom style="thin">
          <color rgb="FF000000"/>
        </bottom>
      </border>
    </dxf>
    <dxf>
      <numFmt numFmtId="4" formatCode="#,##0.00"/>
    </dxf>
    <dxf>
      <numFmt numFmtId="13" formatCode="0%"/>
    </dxf>
    <dxf>
      <numFmt numFmtId="3" formatCode="#,##0"/>
    </dxf>
    <dxf>
      <border outline="0">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a:t>
            </a:r>
            <a:r>
              <a:rPr lang="en-US" baseline="0"/>
              <a:t> By Month</a:t>
            </a:r>
            <a:endParaRPr lang="en-US"/>
          </a:p>
        </c:rich>
      </c:tx>
      <c:layout>
        <c:manualLayout>
          <c:xMode val="edge"/>
          <c:yMode val="edge"/>
          <c:x val="0.23680742438840716"/>
          <c:y val="0"/>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1.070913647106329E-2"/>
          <c:y val="5.2860306959771289E-3"/>
          <c:w val="0.98929086352893669"/>
          <c:h val="0.71111085092058668"/>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32F-4994-8A76-D06EBBDDBB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32F-4994-8A76-D06EBBDDBB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32F-4994-8A76-D06EBBDDBB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32F-4994-8A76-D06EBBDDBB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32F-4994-8A76-D06EBBDDBB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32F-4994-8A76-D06EBBDDBB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32F-4994-8A76-D06EBBDDBB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32F-4994-8A76-D06EBBDDBB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32F-4994-8A76-D06EBBDDBB9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32F-4994-8A76-D06EBBDDBB9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A32F-4994-8A76-D06EBBDDBB9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A32F-4994-8A76-D06EBBDDBB96}"/>
              </c:ext>
            </c:extLst>
          </c:dPt>
          <c:cat>
            <c:strRef>
              <c:f>'Main Page (Total)'!$AP$3:$AP$14</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'Main Page (Total)'!$AQ$3:$AQ$14</c:f>
              <c:numCache>
                <c:formatCode>"$"#,##0.00</c:formatCode>
                <c:ptCount val="12"/>
                <c:pt idx="0">
                  <c:v>1</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A32F-4994-8A76-D06EBBDDBB96}"/>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A-A32F-4994-8A76-D06EBBDDBB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C-A32F-4994-8A76-D06EBBDDBB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E-A32F-4994-8A76-D06EBBDDBB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20-A32F-4994-8A76-D06EBBDDBB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22-A32F-4994-8A76-D06EBBDDBB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24-A32F-4994-8A76-D06EBBDDBB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A32F-4994-8A76-D06EBBDDBB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A32F-4994-8A76-D06EBBDDBB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A32F-4994-8A76-D06EBBDDBB9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A32F-4994-8A76-D06EBBDDBB9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E-A32F-4994-8A76-D06EBBDDBB9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0-A32F-4994-8A76-D06EBBDDBB96}"/>
              </c:ext>
            </c:extLst>
          </c:dPt>
          <c:cat>
            <c:strRef>
              <c:f>'Main Page (Total)'!$AP$3:$AP$14</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'Main Page (Total)'!$AR$3:$AR$14</c:f>
              <c:numCache>
                <c:formatCode>"$"#,##0.00</c:formatCode>
                <c:ptCount val="12"/>
              </c:numCache>
            </c:numRef>
          </c:val>
          <c:extLst>
            <c:ext xmlns:c16="http://schemas.microsoft.com/office/drawing/2014/chart" uri="{C3380CC4-5D6E-409C-BE32-E72D297353CC}">
              <c16:uniqueId val="{00000031-A32F-4994-8A76-D06EBBDDBB96}"/>
            </c:ext>
          </c:extLst>
        </c:ser>
        <c:ser>
          <c:idx val="2"/>
          <c:order val="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33-A32F-4994-8A76-D06EBBDDBB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35-A32F-4994-8A76-D06EBBDDBB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37-A32F-4994-8A76-D06EBBDDBB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39-A32F-4994-8A76-D06EBBDDBB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3B-A32F-4994-8A76-D06EBBDDBB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3D-A32F-4994-8A76-D06EBBDDBB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F-A32F-4994-8A76-D06EBBDDBB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1-A32F-4994-8A76-D06EBBDDBB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3-A32F-4994-8A76-D06EBBDDBB9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5-A32F-4994-8A76-D06EBBDDBB9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7-A32F-4994-8A76-D06EBBDDBB9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9-A32F-4994-8A76-D06EBBDDBB96}"/>
              </c:ext>
            </c:extLst>
          </c:dPt>
          <c:cat>
            <c:strRef>
              <c:f>'Main Page (Total)'!$AP$3:$AP$14</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'Main Page (Total)'!$AS$3:$AS$14</c:f>
              <c:numCache>
                <c:formatCode>"$"#,##0.00</c:formatCode>
                <c:ptCount val="12"/>
              </c:numCache>
            </c:numRef>
          </c:val>
          <c:extLst>
            <c:ext xmlns:c16="http://schemas.microsoft.com/office/drawing/2014/chart" uri="{C3380CC4-5D6E-409C-BE32-E72D297353CC}">
              <c16:uniqueId val="{0000004A-A32F-4994-8A76-D06EBBDDBB96}"/>
            </c:ext>
          </c:extLst>
        </c:ser>
        <c:ser>
          <c:idx val="3"/>
          <c:order val="3"/>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4C-A32F-4994-8A76-D06EBBDDBB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4E-A32F-4994-8A76-D06EBBDDBB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50-A32F-4994-8A76-D06EBBDDBB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52-A32F-4994-8A76-D06EBBDDBB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54-A32F-4994-8A76-D06EBBDDBB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56-A32F-4994-8A76-D06EBBDDBB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8-A32F-4994-8A76-D06EBBDDBB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A-A32F-4994-8A76-D06EBBDDBB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C-A32F-4994-8A76-D06EBBDDBB9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E-A32F-4994-8A76-D06EBBDDBB9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0-A32F-4994-8A76-D06EBBDDBB9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2-A32F-4994-8A76-D06EBBDDBB96}"/>
              </c:ext>
            </c:extLst>
          </c:dPt>
          <c:cat>
            <c:strRef>
              <c:f>'Main Page (Total)'!$AP$3:$AP$14</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'Main Page (Total)'!$AT$3:$AT$14</c:f>
              <c:numCache>
                <c:formatCode>"$"#,##0.00</c:formatCode>
                <c:ptCount val="12"/>
              </c:numCache>
            </c:numRef>
          </c:val>
          <c:extLst>
            <c:ext xmlns:c16="http://schemas.microsoft.com/office/drawing/2014/chart" uri="{C3380CC4-5D6E-409C-BE32-E72D297353CC}">
              <c16:uniqueId val="{00000063-A32F-4994-8A76-D06EBBDDBB96}"/>
            </c:ext>
          </c:extLst>
        </c:ser>
        <c:dLbls>
          <c:showLegendKey val="0"/>
          <c:showVal val="0"/>
          <c:showCatName val="0"/>
          <c:showSerName val="0"/>
          <c:showPercent val="0"/>
          <c:showBubbleSize val="0"/>
          <c:showLeaderLines val="1"/>
        </c:dLbls>
      </c:pie3DChart>
      <c:spPr>
        <a:solidFill>
          <a:srgbClr val="92D050"/>
        </a:solidFill>
        <a:ln w="25400">
          <a:noFill/>
        </a:ln>
      </c:spPr>
    </c:plotArea>
    <c:legend>
      <c:legendPos val="b"/>
      <c:overlay val="0"/>
      <c:spPr>
        <a:solidFill>
          <a:schemeClr val="accent5">
            <a:lumMod val="20000"/>
            <a:lumOff val="80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92D05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ain Page (Total)'!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in Page (Total)'!A1"/></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24</xdr:col>
      <xdr:colOff>95250</xdr:colOff>
      <xdr:row>0</xdr:row>
      <xdr:rowOff>9525</xdr:rowOff>
    </xdr:from>
    <xdr:to>
      <xdr:col>25</xdr:col>
      <xdr:colOff>342900</xdr:colOff>
      <xdr:row>3</xdr:row>
      <xdr:rowOff>19050</xdr:rowOff>
    </xdr:to>
    <xdr:pic>
      <xdr:nvPicPr>
        <xdr:cNvPr id="6" name="Picture 1">
          <a:extLst>
            <a:ext uri="{FF2B5EF4-FFF2-40B4-BE49-F238E27FC236}">
              <a16:creationId xmlns:a16="http://schemas.microsoft.com/office/drawing/2014/main" id="{AD9C151B-5782-477F-A845-C1B660D23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flipH="1" flipV="1">
          <a:off x="6181725" y="9525"/>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0</xdr:rowOff>
    </xdr:from>
    <xdr:to>
      <xdr:col>2</xdr:col>
      <xdr:colOff>390525</xdr:colOff>
      <xdr:row>2</xdr:row>
      <xdr:rowOff>161925</xdr:rowOff>
    </xdr:to>
    <xdr:pic>
      <xdr:nvPicPr>
        <xdr:cNvPr id="7" name="Picture 9">
          <a:extLst>
            <a:ext uri="{FF2B5EF4-FFF2-40B4-BE49-F238E27FC236}">
              <a16:creationId xmlns:a16="http://schemas.microsoft.com/office/drawing/2014/main" id="{F0E9285F-0C49-486B-A376-2747DFE2DD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7620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190499</xdr:colOff>
      <xdr:row>8</xdr:row>
      <xdr:rowOff>8282</xdr:rowOff>
    </xdr:from>
    <xdr:to>
      <xdr:col>43</xdr:col>
      <xdr:colOff>33129</xdr:colOff>
      <xdr:row>11</xdr:row>
      <xdr:rowOff>149087</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A1158A5-174A-6681-6D6D-B6A961036726}"/>
            </a:ext>
          </a:extLst>
        </xdr:cNvPr>
        <xdr:cNvSpPr/>
      </xdr:nvSpPr>
      <xdr:spPr>
        <a:xfrm>
          <a:off x="8622195" y="1242391"/>
          <a:ext cx="1706217" cy="62119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Click Here to go</a:t>
          </a:r>
          <a:r>
            <a:rPr lang="en-US" sz="1100" baseline="0">
              <a:solidFill>
                <a:schemeClr val="lt1"/>
              </a:solidFill>
              <a:effectLst/>
              <a:latin typeface="+mn-lt"/>
              <a:ea typeface="+mn-ea"/>
              <a:cs typeface="+mn-cs"/>
            </a:rPr>
            <a:t> back to </a:t>
          </a:r>
          <a:endParaRPr lang="en-US">
            <a:effectLst/>
          </a:endParaRPr>
        </a:p>
        <a:p>
          <a:r>
            <a:rPr lang="en-US" sz="1100" baseline="0">
              <a:solidFill>
                <a:schemeClr val="lt1"/>
              </a:solidFill>
              <a:effectLst/>
              <a:latin typeface="+mn-lt"/>
              <a:ea typeface="+mn-ea"/>
              <a:cs typeface="+mn-cs"/>
            </a:rPr>
            <a:t>Main Page ( Total)</a:t>
          </a:r>
          <a:endParaRPr lang="en-US">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76200</xdr:rowOff>
    </xdr:from>
    <xdr:to>
      <xdr:col>4</xdr:col>
      <xdr:colOff>1181100</xdr:colOff>
      <xdr:row>44</xdr:row>
      <xdr:rowOff>114300</xdr:rowOff>
    </xdr:to>
    <xdr:sp macro="" textlink="">
      <xdr:nvSpPr>
        <xdr:cNvPr id="2" name="Rectangle: Rounded Corners 1">
          <a:extLst>
            <a:ext uri="{FF2B5EF4-FFF2-40B4-BE49-F238E27FC236}">
              <a16:creationId xmlns:a16="http://schemas.microsoft.com/office/drawing/2014/main" id="{DB17C34D-610A-47D6-9339-E263CBFCEC63}"/>
            </a:ext>
          </a:extLst>
        </xdr:cNvPr>
        <xdr:cNvSpPr/>
      </xdr:nvSpPr>
      <xdr:spPr>
        <a:xfrm>
          <a:off x="0" y="7324725"/>
          <a:ext cx="7543800"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15</xdr:col>
      <xdr:colOff>47624</xdr:colOff>
      <xdr:row>2</xdr:row>
      <xdr:rowOff>95250</xdr:rowOff>
    </xdr:from>
    <xdr:to>
      <xdr:col>22</xdr:col>
      <xdr:colOff>38099</xdr:colOff>
      <xdr:row>13</xdr:row>
      <xdr:rowOff>95250</xdr:rowOff>
    </xdr:to>
    <xdr:sp macro="" textlink="">
      <xdr:nvSpPr>
        <xdr:cNvPr id="3" name="Rectangle: Rounded Corners 2">
          <a:extLst>
            <a:ext uri="{FF2B5EF4-FFF2-40B4-BE49-F238E27FC236}">
              <a16:creationId xmlns:a16="http://schemas.microsoft.com/office/drawing/2014/main" id="{5282BCB1-2504-0081-0509-308BAC34BE63}"/>
            </a:ext>
          </a:extLst>
        </xdr:cNvPr>
        <xdr:cNvSpPr/>
      </xdr:nvSpPr>
      <xdr:spPr>
        <a:xfrm>
          <a:off x="9648824" y="771525"/>
          <a:ext cx="4257675" cy="21145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u="sng"/>
            <a:t>2024 Tax Estimator</a:t>
          </a:r>
        </a:p>
        <a:p>
          <a:pPr algn="ctr"/>
          <a:endParaRPr lang="en-US" sz="1100" u="sng"/>
        </a:p>
        <a:p>
          <a:pPr algn="ctr"/>
          <a:r>
            <a:rPr lang="en-US" sz="1100" u="none" baseline="0">
              <a:solidFill>
                <a:schemeClr val="lt1"/>
              </a:solidFill>
            </a:rPr>
            <a:t>* Please select the Filing Status and the current Month</a:t>
          </a:r>
        </a:p>
        <a:p>
          <a:pPr algn="ctr"/>
          <a:r>
            <a:rPr lang="en-US" sz="1100" u="none" baseline="0">
              <a:solidFill>
                <a:schemeClr val="lt1"/>
              </a:solidFill>
            </a:rPr>
            <a:t>* Enter the available YTD information in the highlighted field</a:t>
          </a:r>
        </a:p>
        <a:p>
          <a:pPr algn="ctr"/>
          <a:r>
            <a:rPr lang="en-US" sz="1100" u="none" baseline="0">
              <a:solidFill>
                <a:schemeClr val="lt1"/>
              </a:solidFill>
            </a:rPr>
            <a:t>* QBI and Self Employment Tax may need to overwrite</a:t>
          </a:r>
        </a:p>
        <a:p>
          <a:pPr algn="ctr"/>
          <a:r>
            <a:rPr lang="en-US" sz="1100" u="none" baseline="0">
              <a:solidFill>
                <a:schemeClr val="lt1"/>
              </a:solidFill>
            </a:rPr>
            <a:t>*Make sure to enter the withholding tax and estimated tax </a:t>
          </a:r>
        </a:p>
        <a:p>
          <a:pPr algn="ctr"/>
          <a:endParaRPr lang="en-US" sz="1100" u="none" baseline="0">
            <a:solidFill>
              <a:schemeClr val="lt1"/>
            </a:solidFill>
          </a:endParaRPr>
        </a:p>
        <a:p>
          <a:pPr algn="ctr"/>
          <a:r>
            <a:rPr lang="en-US" sz="1100" u="none" baseline="0">
              <a:solidFill>
                <a:schemeClr val="lt1"/>
              </a:solidFill>
            </a:rPr>
            <a:t>* Estimated Full Year Income is a projection based on the current income  and this is only a projection </a:t>
          </a:r>
          <a:r>
            <a:rPr lang="en-US" sz="1100" u="none" baseline="0">
              <a:solidFill>
                <a:schemeClr val="accent2">
                  <a:lumMod val="60000"/>
                  <a:lumOff val="40000"/>
                </a:schemeClr>
              </a:solidFill>
            </a:rPr>
            <a:t> </a:t>
          </a:r>
          <a:endParaRPr lang="en-US" sz="1100" u="none">
            <a:solidFill>
              <a:schemeClr val="accent2">
                <a:lumMod val="60000"/>
                <a:lumOff val="40000"/>
              </a:schemeClr>
            </a:solidFill>
          </a:endParaRPr>
        </a:p>
      </xdr:txBody>
    </xdr:sp>
    <xdr:clientData/>
  </xdr:twoCellAnchor>
  <xdr:twoCellAnchor>
    <xdr:from>
      <xdr:col>17</xdr:col>
      <xdr:colOff>66675</xdr:colOff>
      <xdr:row>18</xdr:row>
      <xdr:rowOff>19050</xdr:rowOff>
    </xdr:from>
    <xdr:to>
      <xdr:col>19</xdr:col>
      <xdr:colOff>523875</xdr:colOff>
      <xdr:row>21</xdr:row>
      <xdr:rowOff>114300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7E00CB0A-9E81-6CD6-8DAF-7C83D31AE8BA}"/>
            </a:ext>
          </a:extLst>
        </xdr:cNvPr>
        <xdr:cNvSpPr/>
      </xdr:nvSpPr>
      <xdr:spPr>
        <a:xfrm>
          <a:off x="10887075" y="3762375"/>
          <a:ext cx="1676400" cy="666750"/>
        </a:xfrm>
        <a:prstGeom prst="roundRect">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Here to go</a:t>
          </a:r>
          <a:r>
            <a:rPr lang="en-US" sz="1100" baseline="0"/>
            <a:t> back to </a:t>
          </a:r>
        </a:p>
        <a:p>
          <a:pPr algn="l"/>
          <a:r>
            <a:rPr lang="en-US" sz="1100" baseline="0"/>
            <a:t>Main Page ( Total)</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19050</xdr:colOff>
      <xdr:row>1</xdr:row>
      <xdr:rowOff>219075</xdr:rowOff>
    </xdr:from>
    <xdr:to>
      <xdr:col>40</xdr:col>
      <xdr:colOff>19050</xdr:colOff>
      <xdr:row>14</xdr:row>
      <xdr:rowOff>161925</xdr:rowOff>
    </xdr:to>
    <xdr:graphicFrame macro="">
      <xdr:nvGraphicFramePr>
        <xdr:cNvPr id="2" name="Chart 1">
          <a:extLst>
            <a:ext uri="{FF2B5EF4-FFF2-40B4-BE49-F238E27FC236}">
              <a16:creationId xmlns:a16="http://schemas.microsoft.com/office/drawing/2014/main" id="{13F284EB-BD7B-433D-92F4-C32DEE411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276225</xdr:colOff>
      <xdr:row>2</xdr:row>
      <xdr:rowOff>219075</xdr:rowOff>
    </xdr:from>
    <xdr:to>
      <xdr:col>65</xdr:col>
      <xdr:colOff>180975</xdr:colOff>
      <xdr:row>15</xdr:row>
      <xdr:rowOff>47625</xdr:rowOff>
    </xdr:to>
    <xdr:sp macro="" textlink="">
      <xdr:nvSpPr>
        <xdr:cNvPr id="4" name="Rectangle: Rounded Corners 3">
          <a:extLst>
            <a:ext uri="{FF2B5EF4-FFF2-40B4-BE49-F238E27FC236}">
              <a16:creationId xmlns:a16="http://schemas.microsoft.com/office/drawing/2014/main" id="{F5E73FDA-B935-2C96-72EE-E68BD2FF07A1}"/>
            </a:ext>
          </a:extLst>
        </xdr:cNvPr>
        <xdr:cNvSpPr/>
      </xdr:nvSpPr>
      <xdr:spPr>
        <a:xfrm>
          <a:off x="15668625" y="619125"/>
          <a:ext cx="2667000" cy="24003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Please enter your income and expense on a monthly basis. All the deposit you made to the operating account will consider as your sales/revenue. If you made any deposit, other than business income such as personal loan form personal account to the business account) make sure to keep track of those deposit and which should not count as business income.( Its a loan from Officer)</a:t>
          </a:r>
        </a:p>
      </xdr:txBody>
    </xdr:sp>
    <xdr:clientData/>
  </xdr:twoCellAnchor>
  <xdr:twoCellAnchor>
    <xdr:from>
      <xdr:col>53</xdr:col>
      <xdr:colOff>409575</xdr:colOff>
      <xdr:row>21</xdr:row>
      <xdr:rowOff>9524</xdr:rowOff>
    </xdr:from>
    <xdr:to>
      <xdr:col>65</xdr:col>
      <xdr:colOff>123825</xdr:colOff>
      <xdr:row>35</xdr:row>
      <xdr:rowOff>114300</xdr:rowOff>
    </xdr:to>
    <xdr:sp macro="" textlink="">
      <xdr:nvSpPr>
        <xdr:cNvPr id="5" name="Rectangle: Rounded Corners 4">
          <a:extLst>
            <a:ext uri="{FF2B5EF4-FFF2-40B4-BE49-F238E27FC236}">
              <a16:creationId xmlns:a16="http://schemas.microsoft.com/office/drawing/2014/main" id="{9C84DAD3-5916-F82C-5BA9-5C3284361C77}"/>
            </a:ext>
          </a:extLst>
        </xdr:cNvPr>
        <xdr:cNvSpPr/>
      </xdr:nvSpPr>
      <xdr:spPr>
        <a:xfrm>
          <a:off x="15801975" y="4124324"/>
          <a:ext cx="2476500" cy="277177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Front &amp;Total Page is locked and you can't make any changes to this page, Jan to Dec pages are unlocked and highlighted   You may click the name of the month to go to that month and enter the data. If you can't find an item, you may enter it under all other expense. If you have any questions, send me at email tax@greatwaystax.com</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1EA89230-8DA9-6B01-BD9E-7E8AD1472357}"/>
            </a:ext>
          </a:extLst>
        </xdr:cNvPr>
        <xdr:cNvSpPr/>
      </xdr:nvSpPr>
      <xdr:spPr>
        <a:xfrm>
          <a:off x="0" y="7324725"/>
          <a:ext cx="7591425"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amo/Downloads/expense-reimbursement-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erver2019\f\Employee%20Data\OneDrive\2024%20Tax%20Season\2024%20Tax%20forms\2024%20Tax%20Forms%20Final\Business%20Tax%20Questionnaire%20%202023%20%20Retail.xls" TargetMode="External"/><Relationship Id="rId1" Type="http://schemas.openxmlformats.org/officeDocument/2006/relationships/externalLinkPath" Target="Business%20Tax%20Questionnaire%20%202023%20%20Retai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Report"/>
      <sheetName val="Categories"/>
      <sheetName val="©"/>
    </sheetNames>
    <sheetDataSet>
      <sheetData sheetId="0"/>
      <sheetData sheetId="1">
        <row r="1">
          <cell r="A1" t="str">
            <v>**** Categories ****</v>
          </cell>
        </row>
        <row r="2">
          <cell r="A2" t="str">
            <v>Advertising, Sales Exp</v>
          </cell>
        </row>
        <row r="3">
          <cell r="A3" t="str">
            <v>Accounting Fee</v>
          </cell>
        </row>
        <row r="4">
          <cell r="A4" t="str">
            <v>Automobile and truck expenses</v>
          </cell>
        </row>
        <row r="5">
          <cell r="A5" t="str">
            <v>Business Miles</v>
          </cell>
        </row>
        <row r="6">
          <cell r="A6" t="str">
            <v>Bank Service Charges</v>
          </cell>
        </row>
        <row r="7">
          <cell r="A7" t="str">
            <v>Cleaning / Janitorial</v>
          </cell>
        </row>
        <row r="8">
          <cell r="A8" t="str">
            <v>Dues &amp; Membership</v>
          </cell>
        </row>
        <row r="9">
          <cell r="A9" t="str">
            <v>Insurance (Business Related)</v>
          </cell>
        </row>
        <row r="10">
          <cell r="A10" t="str">
            <v>Internet</v>
          </cell>
        </row>
        <row r="11">
          <cell r="A11" t="str">
            <v>Interest on business Loan/Car</v>
          </cell>
        </row>
        <row r="12">
          <cell r="A12" t="str">
            <v>License and Permits</v>
          </cell>
        </row>
        <row r="13">
          <cell r="A13" t="str">
            <v>Legal and professional fees</v>
          </cell>
        </row>
        <row r="14">
          <cell r="A14" t="str">
            <v>Lease Payments ( Car, Printer etc)</v>
          </cell>
        </row>
        <row r="15">
          <cell r="A15" t="str">
            <v>Meal and Entetainment</v>
          </cell>
        </row>
        <row r="16">
          <cell r="A16" t="str">
            <v>Office Expense &amp; Printing</v>
          </cell>
        </row>
        <row r="17">
          <cell r="A17" t="str">
            <v>Payroll Processing Fee</v>
          </cell>
        </row>
        <row r="18">
          <cell r="A18" t="str">
            <v>Parking and Toll</v>
          </cell>
        </row>
        <row r="19">
          <cell r="A19" t="str">
            <v>Postage/Delivery Expenses</v>
          </cell>
        </row>
        <row r="20">
          <cell r="A20" t="str">
            <v>Rent for the office or Eqipments</v>
          </cell>
        </row>
        <row r="21">
          <cell r="A21" t="str">
            <v>Repairs on Business Assets</v>
          </cell>
        </row>
        <row r="22">
          <cell r="A22" t="str">
            <v>State Income Tax paid for last year</v>
          </cell>
        </row>
        <row r="23">
          <cell r="A23" t="str">
            <v>Sec of State ( Annual Report)</v>
          </cell>
        </row>
        <row r="24">
          <cell r="A24" t="str">
            <v>Software Exp</v>
          </cell>
        </row>
        <row r="25">
          <cell r="A25" t="str">
            <v>Storage /Server Fees</v>
          </cell>
        </row>
        <row r="26">
          <cell r="A26" t="str">
            <v>Seminars &amp; Trade Shows</v>
          </cell>
        </row>
        <row r="27">
          <cell r="A27" t="str">
            <v>Small Tools/Small Office Furniture</v>
          </cell>
        </row>
        <row r="28">
          <cell r="A28" t="str">
            <v>Security Service</v>
          </cell>
        </row>
        <row r="29">
          <cell r="A29" t="str">
            <v>Traning Exp/Prof Development</v>
          </cell>
        </row>
        <row r="30">
          <cell r="A30" t="str">
            <v>Telephone  (Land, Cell, Fax)</v>
          </cell>
        </row>
        <row r="31">
          <cell r="A31" t="str">
            <v>Travel Exp (Flight, Taxi etc)</v>
          </cell>
        </row>
        <row r="32">
          <cell r="A32" t="str">
            <v>Website/Webhosting</v>
          </cell>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come &amp; Exp Worksheet "/>
      <sheetName val="Basic Information"/>
    </sheetNames>
    <sheetDataSet>
      <sheetData sheetId="0">
        <row r="5">
          <cell r="D5" t="str">
            <v xml:space="preserve"> </v>
          </cell>
          <cell r="Q5" t="str">
            <v xml:space="preserve"> </v>
          </cell>
          <cell r="U5" t="str">
            <v>Phone</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4211E0-15B6-472D-BF89-05A00BDF53F9}" name="Single210" displayName="Single210" ref="J14:L21" totalsRowShown="0" headerRowBorderDxfId="47">
  <autoFilter ref="J14:L21" xr:uid="{C7FCF811-1E2B-4903-9A90-47A6BAC94F96}"/>
  <tableColumns count="3">
    <tableColumn id="1" xr3:uid="{2DE6AE7A-E985-4252-864E-D7875E1D3F7A}" name="From" dataDxfId="46"/>
    <tableColumn id="2" xr3:uid="{9EE9B73A-9375-4A02-93D1-BEDFBFC931FB}" name="Rate" dataDxfId="45"/>
    <tableColumn id="3" xr3:uid="{057E98F1-A4CB-46A3-BD47-58B15CAB4FD5}" name="Cumulative" dataDxfId="44">
      <calculatedColumnFormula>IFERROR(ROUND((Single210[[#This Row],[From]]-OFFSET(Single210[[#This Row],[From]],-1,0))*OFFSET(Single210[[#This Row],[Cumulative]],-1,-1),2)+OFFSET(Single210[[#This Row],[Cumulative]],-1,0),0)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1FFDF0-6ED1-4F6D-A9ED-014B9023F715}" name="MFS" displayName="MFS" ref="J36:L43" totalsRowShown="0" headerRowBorderDxfId="7">
  <autoFilter ref="J36:L43" xr:uid="{1D1FFDF0-6ED1-4F6D-A9ED-014B9023F715}"/>
  <tableColumns count="3">
    <tableColumn id="1" xr3:uid="{C9D23E47-FE75-4830-BE82-349156F242A1}" name="From" dataDxfId="6"/>
    <tableColumn id="2" xr3:uid="{3D021DDB-0088-4140-8C9B-36CC44D50C3E}" name="Rate" dataDxfId="5"/>
    <tableColumn id="3" xr3:uid="{CC5E01C2-2B8F-4995-91C0-F49684C34B7A}" name="Cumulative" dataDxfId="4">
      <calculatedColumnFormula>IFERROR(ROUND((MFS[[#This Row],[From]]-OFFSET(MFS[[#This Row],[From]],-1,0))*OFFSET(MFS[[#This Row],[Cumulative]],-1,-1),2)+OFFSET(MFS[[#This Row],[Cumulative]],-1,0),0)</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12A0A5A-FEEB-4E04-8906-68893B1DAEA5}" name="HH" displayName="HH" ref="J47:L54" totalsRowShown="0" headerRowBorderDxfId="3">
  <autoFilter ref="J47:L54" xr:uid="{412A0A5A-FEEB-4E04-8906-68893B1DAEA5}"/>
  <tableColumns count="3">
    <tableColumn id="1" xr3:uid="{513EF664-85F0-45AB-8773-3BD98DF69988}" name="From" dataDxfId="2"/>
    <tableColumn id="2" xr3:uid="{986C0780-CDDE-4149-92A9-89F26EC5B3DB}" name="Rate" dataDxfId="1"/>
    <tableColumn id="3" xr3:uid="{DDBA9D62-F7CF-434B-BFA0-0ACA84FE7AB8}" name="Cumulative" dataDxfId="0">
      <calculatedColumnFormula>IFERROR(ROUND((HH[[#This Row],[From]]-OFFSET(HH[[#This Row],[From]],-1,0))*OFFSET(HH[[#This Row],[Cumulative]],-1,-1),2)+OFFSET(HH[[#This Row],[Cumulative]],-1,0),0)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D6B75B-810C-4C0B-BCBB-179EBE390034}" name="MFJ_311" displayName="MFJ_311" ref="J26:L33" totalsRowShown="0" headerRowBorderDxfId="43">
  <autoFilter ref="J26:L33" xr:uid="{7C0E5CEC-E82E-4721-B030-A6C326FB9462}"/>
  <tableColumns count="3">
    <tableColumn id="1" xr3:uid="{A656E181-1A8C-45E1-B00A-C7EEC7708EFA}" name="From" dataDxfId="42"/>
    <tableColumn id="2" xr3:uid="{127F142E-D19D-41CD-B50D-62E9C33C0847}" name="Rate" dataDxfId="41"/>
    <tableColumn id="3" xr3:uid="{DA16ADFB-F880-4750-A6E3-ADDFD88E6ABA}" name="Cumulative" dataDxfId="40">
      <calculatedColumnFormula>IFERROR(ROUND((MFJ_311[[#This Row],[From]]-OFFSET(MFJ_311[[#This Row],[From]],-1,0))*OFFSET(MFJ_311[[#This Row],[Cumulative]],-1,-1),2)+OFFSET(MFJ_311[[#This Row],[Cumulative]],-1,0),0)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3A8E2F-CFEB-4E22-B68B-1489DB09EB4C}" name="MFS_412" displayName="MFS_412" ref="J37:L44" totalsRowShown="0" headerRowBorderDxfId="39">
  <autoFilter ref="J37:L44" xr:uid="{1D1FFDF0-6ED1-4F6D-A9ED-014B9023F715}"/>
  <tableColumns count="3">
    <tableColumn id="1" xr3:uid="{93F81728-AD99-4BEC-B0CD-B301B99F8FEC}" name="From" dataDxfId="38"/>
    <tableColumn id="2" xr3:uid="{9CB05232-4AB4-4C2E-87FA-7B8B54E337C2}" name="Rate" dataDxfId="37"/>
    <tableColumn id="3" xr3:uid="{0DF3AD7D-7040-42D4-AEC2-C31A02F96082}" name="Cumulative" dataDxfId="36">
      <calculatedColumnFormula>IFERROR(ROUND((MFS_412[[#This Row],[From]]-OFFSET(MFS_412[[#This Row],[From]],-1,0))*OFFSET(MFS_412[[#This Row],[Cumulative]],-1,-1),2)+OFFSET(MFS_412[[#This Row],[Cumulative]],-1,0),0)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1C4DFE0-DF34-46BF-8FE9-7331384C3DA2}" name="HH_513" displayName="HH_513" ref="J48:L55" totalsRowShown="0" headerRowDxfId="35" dataDxfId="33" headerRowBorderDxfId="34">
  <autoFilter ref="J48:L55" xr:uid="{412A0A5A-FEEB-4E04-8906-68893B1DAEA5}"/>
  <tableColumns count="3">
    <tableColumn id="1" xr3:uid="{88376F2E-6AAD-4AB5-B438-87C42E77788A}" name="From" dataDxfId="32"/>
    <tableColumn id="2" xr3:uid="{7DA29066-14EA-4984-B703-CD419DD434E8}" name="Rate" dataDxfId="31"/>
    <tableColumn id="3" xr3:uid="{FB44AA16-32A4-4795-947D-031037BE02F9}" name="Cumulative" dataDxfId="30">
      <calculatedColumnFormula>IFERROR(ROUND((HH_513[[#This Row],[From]]-OFFSET(HH_513[[#This Row],[From]],-1,0))*OFFSET(HH_513[[#This Row],[Cumulative]],-1,-1),2)+OFFSET(HH_513[[#This Row],[Cumulative]],-1,0),0)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77D2B8-CC1D-4328-BC37-1CE6F86E8784}" name="MFJ_31115" displayName="MFJ_31115" ref="M26:O33" totalsRowShown="0" headerRowBorderDxfId="29">
  <autoFilter ref="M26:O33" xr:uid="{D777D2B8-CC1D-4328-BC37-1CE6F86E8784}"/>
  <tableColumns count="3">
    <tableColumn id="1" xr3:uid="{B948DE7C-0A18-4999-A726-C70B269380B7}" name="From" dataDxfId="28"/>
    <tableColumn id="2" xr3:uid="{E4B63D33-15C8-4C30-B597-7424B5A0BDF9}" name="Rate" dataDxfId="27"/>
    <tableColumn id="3" xr3:uid="{911A8304-1823-437C-A6B9-E5CCA148D890}" name="Cumulative" dataDxfId="26">
      <calculatedColumnFormula>IFERROR(ROUND((MFJ_311[[#This Row],[From]]-OFFSET(MFJ_311[[#This Row],[From]],-1,0))*OFFSET(MFJ_311[[#This Row],[Cumulative]],-1,-1),2)+OFFSET(MFJ_311[[#This Row],[Cumulative]],-1,0),0)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76287F-4F4D-4ADA-82BA-ECB14AB1318F}" name="MFS_41216" displayName="MFS_41216" ref="M37:O44" totalsRowShown="0" headerRowBorderDxfId="25">
  <autoFilter ref="M37:O44" xr:uid="{3F76287F-4F4D-4ADA-82BA-ECB14AB1318F}"/>
  <tableColumns count="3">
    <tableColumn id="1" xr3:uid="{4AAA9462-3E2B-4322-A3C8-DC92CE0F14C0}" name="From" dataDxfId="24"/>
    <tableColumn id="2" xr3:uid="{5860E29E-6B24-4912-BB12-09AA839459A5}" name="Rate" dataDxfId="23"/>
    <tableColumn id="3" xr3:uid="{C2353715-21E7-462E-819F-31706E9CE616}" name="Cumulative" dataDxfId="22">
      <calculatedColumnFormula>IFERROR(ROUND((MFS_41216[[#This Row],[From]]-OFFSET(MFS_41216[[#This Row],[From]],-1,0))*OFFSET(MFS_41216[[#This Row],[Cumulative]],-1,-1),2)+OFFSET(MFS_41216[[#This Row],[Cumulative]],-1,0),0)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191BB13-9C52-4EFE-AD26-9825A0A2EC09}" name="HH_51317" displayName="HH_51317" ref="M48:O55" totalsRowShown="0" headerRowDxfId="21" dataDxfId="19" headerRowBorderDxfId="20">
  <autoFilter ref="M48:O55" xr:uid="{2191BB13-9C52-4EFE-AD26-9825A0A2EC09}"/>
  <tableColumns count="3">
    <tableColumn id="1" xr3:uid="{0EF21FFF-34FB-4158-B937-003EB04B9EE1}" name="From" dataDxfId="18"/>
    <tableColumn id="2" xr3:uid="{DF1DEFEE-4D6D-40DE-8220-6D5C86F6341D}" name="Rate" dataDxfId="17"/>
    <tableColumn id="3" xr3:uid="{05D31C13-5F07-4133-A86F-F764E0006086}" name="Cumulative" dataDxfId="16">
      <calculatedColumnFormula>IFERROR(ROUND((HH_51317[[#This Row],[From]]-OFFSET(HH_51317[[#This Row],[From]],-1,0))*OFFSET(HH_51317[[#This Row],[Cumulative]],-1,-1),2)+OFFSET(HH_51317[[#This Row],[Cumulative]],-1,0),0)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FCF811-1E2B-4903-9A90-47A6BAC94F96}" name="Single" displayName="Single" ref="J13:L20" totalsRowShown="0" headerRowBorderDxfId="15">
  <autoFilter ref="J13:L20" xr:uid="{C7FCF811-1E2B-4903-9A90-47A6BAC94F96}"/>
  <tableColumns count="3">
    <tableColumn id="1" xr3:uid="{47A063DE-0DF2-433B-9BC1-F4E7D48B35CC}" name="From" dataDxfId="14"/>
    <tableColumn id="2" xr3:uid="{779F1AEB-A6E6-4C3A-AE3C-39FF1D5CA58C}" name="Rate" dataDxfId="13"/>
    <tableColumn id="3" xr3:uid="{C4C61802-149A-46D1-BAAA-349128281710}" name="Cumulative" dataDxfId="12">
      <calculatedColumnFormula>IFERROR(ROUND((Single[[#This Row],[From]]-OFFSET(Single[[#This Row],[From]],-1,0))*OFFSET(Single[[#This Row],[Cumulative]],-1,-1),2)+OFFSET(Single[[#This Row],[Cumulative]],-1,0),0)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0E5CEC-E82E-4721-B030-A6C326FB9462}" name="MFJ" displayName="MFJ" ref="J25:L32" totalsRowShown="0" headerRowBorderDxfId="11">
  <autoFilter ref="J25:L32" xr:uid="{7C0E5CEC-E82E-4721-B030-A6C326FB9462}"/>
  <tableColumns count="3">
    <tableColumn id="1" xr3:uid="{1D19B157-CFEB-4F49-B25C-2D87513E0F1E}" name="From" dataDxfId="10"/>
    <tableColumn id="2" xr3:uid="{273D7014-4BD2-42FC-9AE3-295B5AE61B8B}" name="Rate" dataDxfId="9"/>
    <tableColumn id="3" xr3:uid="{017ED89C-4CB4-45B1-A761-F2E1B2DDDA4D}" name="Cumulative" dataDxfId="8">
      <calculatedColumnFormula>IFERROR(ROUND((MFJ[[#This Row],[From]]-OFFSET(MFJ[[#This Row],[From]],-1,0))*OFFSET(MFJ[[#This Row],[Cumulative]],-1,-1),2)+OFFSET(MFJ[[#This Row],[Cumulative]],-1,0),0)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rs.gov/businesses/small-businesses-self-employed/s-corporation-stock-and-debt-basi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11" Type="http://schemas.openxmlformats.org/officeDocument/2006/relationships/comments" Target="../comments1.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table" Target="../tables/table11.xml"/><Relationship Id="rId2" Type="http://schemas.openxmlformats.org/officeDocument/2006/relationships/printerSettings" Target="../printerSettings/printerSettings22.bin"/><Relationship Id="rId1" Type="http://schemas.openxmlformats.org/officeDocument/2006/relationships/hyperlink" Target="https://directpay.irs.gov/directpay/payment" TargetMode="Externa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reatwaysinc.com/services-details_affordable_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irectpay.irs.gov/directpay/payment?execution=e1s1" TargetMode="External"/><Relationship Id="rId1" Type="http://schemas.openxmlformats.org/officeDocument/2006/relationships/hyperlink" Target="https://greatwaysinc.com/services-details_affordable_2"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50DAA-6A9C-4D81-8767-71737AC00552}">
  <sheetPr>
    <tabColor rgb="FF0070C0"/>
  </sheetPr>
  <dimension ref="A1:BZ465"/>
  <sheetViews>
    <sheetView zoomScale="115" zoomScaleNormal="115" workbookViewId="0">
      <selection activeCell="M46" sqref="M46:R46"/>
    </sheetView>
  </sheetViews>
  <sheetFormatPr defaultRowHeight="12.75" x14ac:dyDescent="0.2"/>
  <cols>
    <col min="1" max="1" width="4" style="63" customWidth="1"/>
    <col min="2" max="2" width="5.5703125" style="63" customWidth="1"/>
    <col min="3" max="3" width="11" style="63" customWidth="1"/>
    <col min="4" max="6" width="3.140625" style="63" customWidth="1"/>
    <col min="7" max="8" width="2" style="63" customWidth="1"/>
    <col min="9" max="9" width="1.28515625" style="63" customWidth="1"/>
    <col min="10" max="11" width="3.140625" style="63" customWidth="1"/>
    <col min="12" max="12" width="7.140625" style="63" customWidth="1"/>
    <col min="13" max="15" width="3.140625" style="63" customWidth="1"/>
    <col min="16" max="16" width="8.140625" style="63" customWidth="1"/>
    <col min="17" max="22" width="3.140625" style="63" customWidth="1"/>
    <col min="23" max="23" width="3" style="63" customWidth="1"/>
    <col min="24" max="24" width="3.140625" style="63" customWidth="1"/>
    <col min="25" max="25" width="5.42578125" style="63" customWidth="1"/>
    <col min="26" max="26" width="5.28515625" style="63" customWidth="1"/>
    <col min="27" max="52" width="3.140625" style="165" customWidth="1"/>
    <col min="53" max="53" width="5.140625" style="165" hidden="1" customWidth="1"/>
    <col min="54" max="56" width="3.140625" style="165" hidden="1" customWidth="1"/>
    <col min="57" max="64" width="3.140625" style="165" customWidth="1"/>
    <col min="65" max="78" width="9.140625" style="165"/>
    <col min="79" max="256" width="9.140625" style="63"/>
    <col min="257" max="257" width="4" style="63" customWidth="1"/>
    <col min="258" max="258" width="5.5703125" style="63" customWidth="1"/>
    <col min="259" max="259" width="11" style="63" customWidth="1"/>
    <col min="260" max="262" width="3.140625" style="63" customWidth="1"/>
    <col min="263" max="264" width="2" style="63" customWidth="1"/>
    <col min="265" max="265" width="1.28515625" style="63" customWidth="1"/>
    <col min="266" max="267" width="3.140625" style="63" customWidth="1"/>
    <col min="268" max="268" width="7.140625" style="63" customWidth="1"/>
    <col min="269" max="271" width="3.140625" style="63" customWidth="1"/>
    <col min="272" max="272" width="8.140625" style="63" customWidth="1"/>
    <col min="273" max="278" width="3.140625" style="63" customWidth="1"/>
    <col min="279" max="279" width="3" style="63" customWidth="1"/>
    <col min="280" max="280" width="3.140625" style="63" customWidth="1"/>
    <col min="281" max="281" width="5.42578125" style="63" customWidth="1"/>
    <col min="282" max="282" width="5.28515625" style="63" customWidth="1"/>
    <col min="283" max="308" width="3.140625" style="63" customWidth="1"/>
    <col min="309" max="312" width="0" style="63" hidden="1" customWidth="1"/>
    <col min="313" max="320" width="3.140625" style="63" customWidth="1"/>
    <col min="321" max="512" width="9.140625" style="63"/>
    <col min="513" max="513" width="4" style="63" customWidth="1"/>
    <col min="514" max="514" width="5.5703125" style="63" customWidth="1"/>
    <col min="515" max="515" width="11" style="63" customWidth="1"/>
    <col min="516" max="518" width="3.140625" style="63" customWidth="1"/>
    <col min="519" max="520" width="2" style="63" customWidth="1"/>
    <col min="521" max="521" width="1.28515625" style="63" customWidth="1"/>
    <col min="522" max="523" width="3.140625" style="63" customWidth="1"/>
    <col min="524" max="524" width="7.140625" style="63" customWidth="1"/>
    <col min="525" max="527" width="3.140625" style="63" customWidth="1"/>
    <col min="528" max="528" width="8.140625" style="63" customWidth="1"/>
    <col min="529" max="534" width="3.140625" style="63" customWidth="1"/>
    <col min="535" max="535" width="3" style="63" customWidth="1"/>
    <col min="536" max="536" width="3.140625" style="63" customWidth="1"/>
    <col min="537" max="537" width="5.42578125" style="63" customWidth="1"/>
    <col min="538" max="538" width="5.28515625" style="63" customWidth="1"/>
    <col min="539" max="564" width="3.140625" style="63" customWidth="1"/>
    <col min="565" max="568" width="0" style="63" hidden="1" customWidth="1"/>
    <col min="569" max="576" width="3.140625" style="63" customWidth="1"/>
    <col min="577" max="768" width="9.140625" style="63"/>
    <col min="769" max="769" width="4" style="63" customWidth="1"/>
    <col min="770" max="770" width="5.5703125" style="63" customWidth="1"/>
    <col min="771" max="771" width="11" style="63" customWidth="1"/>
    <col min="772" max="774" width="3.140625" style="63" customWidth="1"/>
    <col min="775" max="776" width="2" style="63" customWidth="1"/>
    <col min="777" max="777" width="1.28515625" style="63" customWidth="1"/>
    <col min="778" max="779" width="3.140625" style="63" customWidth="1"/>
    <col min="780" max="780" width="7.140625" style="63" customWidth="1"/>
    <col min="781" max="783" width="3.140625" style="63" customWidth="1"/>
    <col min="784" max="784" width="8.140625" style="63" customWidth="1"/>
    <col min="785" max="790" width="3.140625" style="63" customWidth="1"/>
    <col min="791" max="791" width="3" style="63" customWidth="1"/>
    <col min="792" max="792" width="3.140625" style="63" customWidth="1"/>
    <col min="793" max="793" width="5.42578125" style="63" customWidth="1"/>
    <col min="794" max="794" width="5.28515625" style="63" customWidth="1"/>
    <col min="795" max="820" width="3.140625" style="63" customWidth="1"/>
    <col min="821" max="824" width="0" style="63" hidden="1" customWidth="1"/>
    <col min="825" max="832" width="3.140625" style="63" customWidth="1"/>
    <col min="833" max="1024" width="9.140625" style="63"/>
    <col min="1025" max="1025" width="4" style="63" customWidth="1"/>
    <col min="1026" max="1026" width="5.5703125" style="63" customWidth="1"/>
    <col min="1027" max="1027" width="11" style="63" customWidth="1"/>
    <col min="1028" max="1030" width="3.140625" style="63" customWidth="1"/>
    <col min="1031" max="1032" width="2" style="63" customWidth="1"/>
    <col min="1033" max="1033" width="1.28515625" style="63" customWidth="1"/>
    <col min="1034" max="1035" width="3.140625" style="63" customWidth="1"/>
    <col min="1036" max="1036" width="7.140625" style="63" customWidth="1"/>
    <col min="1037" max="1039" width="3.140625" style="63" customWidth="1"/>
    <col min="1040" max="1040" width="8.140625" style="63" customWidth="1"/>
    <col min="1041" max="1046" width="3.140625" style="63" customWidth="1"/>
    <col min="1047" max="1047" width="3" style="63" customWidth="1"/>
    <col min="1048" max="1048" width="3.140625" style="63" customWidth="1"/>
    <col min="1049" max="1049" width="5.42578125" style="63" customWidth="1"/>
    <col min="1050" max="1050" width="5.28515625" style="63" customWidth="1"/>
    <col min="1051" max="1076" width="3.140625" style="63" customWidth="1"/>
    <col min="1077" max="1080" width="0" style="63" hidden="1" customWidth="1"/>
    <col min="1081" max="1088" width="3.140625" style="63" customWidth="1"/>
    <col min="1089" max="1280" width="9.140625" style="63"/>
    <col min="1281" max="1281" width="4" style="63" customWidth="1"/>
    <col min="1282" max="1282" width="5.5703125" style="63" customWidth="1"/>
    <col min="1283" max="1283" width="11" style="63" customWidth="1"/>
    <col min="1284" max="1286" width="3.140625" style="63" customWidth="1"/>
    <col min="1287" max="1288" width="2" style="63" customWidth="1"/>
    <col min="1289" max="1289" width="1.28515625" style="63" customWidth="1"/>
    <col min="1290" max="1291" width="3.140625" style="63" customWidth="1"/>
    <col min="1292" max="1292" width="7.140625" style="63" customWidth="1"/>
    <col min="1293" max="1295" width="3.140625" style="63" customWidth="1"/>
    <col min="1296" max="1296" width="8.140625" style="63" customWidth="1"/>
    <col min="1297" max="1302" width="3.140625" style="63" customWidth="1"/>
    <col min="1303" max="1303" width="3" style="63" customWidth="1"/>
    <col min="1304" max="1304" width="3.140625" style="63" customWidth="1"/>
    <col min="1305" max="1305" width="5.42578125" style="63" customWidth="1"/>
    <col min="1306" max="1306" width="5.28515625" style="63" customWidth="1"/>
    <col min="1307" max="1332" width="3.140625" style="63" customWidth="1"/>
    <col min="1333" max="1336" width="0" style="63" hidden="1" customWidth="1"/>
    <col min="1337" max="1344" width="3.140625" style="63" customWidth="1"/>
    <col min="1345" max="1536" width="9.140625" style="63"/>
    <col min="1537" max="1537" width="4" style="63" customWidth="1"/>
    <col min="1538" max="1538" width="5.5703125" style="63" customWidth="1"/>
    <col min="1539" max="1539" width="11" style="63" customWidth="1"/>
    <col min="1540" max="1542" width="3.140625" style="63" customWidth="1"/>
    <col min="1543" max="1544" width="2" style="63" customWidth="1"/>
    <col min="1545" max="1545" width="1.28515625" style="63" customWidth="1"/>
    <col min="1546" max="1547" width="3.140625" style="63" customWidth="1"/>
    <col min="1548" max="1548" width="7.140625" style="63" customWidth="1"/>
    <col min="1549" max="1551" width="3.140625" style="63" customWidth="1"/>
    <col min="1552" max="1552" width="8.140625" style="63" customWidth="1"/>
    <col min="1553" max="1558" width="3.140625" style="63" customWidth="1"/>
    <col min="1559" max="1559" width="3" style="63" customWidth="1"/>
    <col min="1560" max="1560" width="3.140625" style="63" customWidth="1"/>
    <col min="1561" max="1561" width="5.42578125" style="63" customWidth="1"/>
    <col min="1562" max="1562" width="5.28515625" style="63" customWidth="1"/>
    <col min="1563" max="1588" width="3.140625" style="63" customWidth="1"/>
    <col min="1589" max="1592" width="0" style="63" hidden="1" customWidth="1"/>
    <col min="1593" max="1600" width="3.140625" style="63" customWidth="1"/>
    <col min="1601" max="1792" width="9.140625" style="63"/>
    <col min="1793" max="1793" width="4" style="63" customWidth="1"/>
    <col min="1794" max="1794" width="5.5703125" style="63" customWidth="1"/>
    <col min="1795" max="1795" width="11" style="63" customWidth="1"/>
    <col min="1796" max="1798" width="3.140625" style="63" customWidth="1"/>
    <col min="1799" max="1800" width="2" style="63" customWidth="1"/>
    <col min="1801" max="1801" width="1.28515625" style="63" customWidth="1"/>
    <col min="1802" max="1803" width="3.140625" style="63" customWidth="1"/>
    <col min="1804" max="1804" width="7.140625" style="63" customWidth="1"/>
    <col min="1805" max="1807" width="3.140625" style="63" customWidth="1"/>
    <col min="1808" max="1808" width="8.140625" style="63" customWidth="1"/>
    <col min="1809" max="1814" width="3.140625" style="63" customWidth="1"/>
    <col min="1815" max="1815" width="3" style="63" customWidth="1"/>
    <col min="1816" max="1816" width="3.140625" style="63" customWidth="1"/>
    <col min="1817" max="1817" width="5.42578125" style="63" customWidth="1"/>
    <col min="1818" max="1818" width="5.28515625" style="63" customWidth="1"/>
    <col min="1819" max="1844" width="3.140625" style="63" customWidth="1"/>
    <col min="1845" max="1848" width="0" style="63" hidden="1" customWidth="1"/>
    <col min="1849" max="1856" width="3.140625" style="63" customWidth="1"/>
    <col min="1857" max="2048" width="9.140625" style="63"/>
    <col min="2049" max="2049" width="4" style="63" customWidth="1"/>
    <col min="2050" max="2050" width="5.5703125" style="63" customWidth="1"/>
    <col min="2051" max="2051" width="11" style="63" customWidth="1"/>
    <col min="2052" max="2054" width="3.140625" style="63" customWidth="1"/>
    <col min="2055" max="2056" width="2" style="63" customWidth="1"/>
    <col min="2057" max="2057" width="1.28515625" style="63" customWidth="1"/>
    <col min="2058" max="2059" width="3.140625" style="63" customWidth="1"/>
    <col min="2060" max="2060" width="7.140625" style="63" customWidth="1"/>
    <col min="2061" max="2063" width="3.140625" style="63" customWidth="1"/>
    <col min="2064" max="2064" width="8.140625" style="63" customWidth="1"/>
    <col min="2065" max="2070" width="3.140625" style="63" customWidth="1"/>
    <col min="2071" max="2071" width="3" style="63" customWidth="1"/>
    <col min="2072" max="2072" width="3.140625" style="63" customWidth="1"/>
    <col min="2073" max="2073" width="5.42578125" style="63" customWidth="1"/>
    <col min="2074" max="2074" width="5.28515625" style="63" customWidth="1"/>
    <col min="2075" max="2100" width="3.140625" style="63" customWidth="1"/>
    <col min="2101" max="2104" width="0" style="63" hidden="1" customWidth="1"/>
    <col min="2105" max="2112" width="3.140625" style="63" customWidth="1"/>
    <col min="2113" max="2304" width="9.140625" style="63"/>
    <col min="2305" max="2305" width="4" style="63" customWidth="1"/>
    <col min="2306" max="2306" width="5.5703125" style="63" customWidth="1"/>
    <col min="2307" max="2307" width="11" style="63" customWidth="1"/>
    <col min="2308" max="2310" width="3.140625" style="63" customWidth="1"/>
    <col min="2311" max="2312" width="2" style="63" customWidth="1"/>
    <col min="2313" max="2313" width="1.28515625" style="63" customWidth="1"/>
    <col min="2314" max="2315" width="3.140625" style="63" customWidth="1"/>
    <col min="2316" max="2316" width="7.140625" style="63" customWidth="1"/>
    <col min="2317" max="2319" width="3.140625" style="63" customWidth="1"/>
    <col min="2320" max="2320" width="8.140625" style="63" customWidth="1"/>
    <col min="2321" max="2326" width="3.140625" style="63" customWidth="1"/>
    <col min="2327" max="2327" width="3" style="63" customWidth="1"/>
    <col min="2328" max="2328" width="3.140625" style="63" customWidth="1"/>
    <col min="2329" max="2329" width="5.42578125" style="63" customWidth="1"/>
    <col min="2330" max="2330" width="5.28515625" style="63" customWidth="1"/>
    <col min="2331" max="2356" width="3.140625" style="63" customWidth="1"/>
    <col min="2357" max="2360" width="0" style="63" hidden="1" customWidth="1"/>
    <col min="2361" max="2368" width="3.140625" style="63" customWidth="1"/>
    <col min="2369" max="2560" width="9.140625" style="63"/>
    <col min="2561" max="2561" width="4" style="63" customWidth="1"/>
    <col min="2562" max="2562" width="5.5703125" style="63" customWidth="1"/>
    <col min="2563" max="2563" width="11" style="63" customWidth="1"/>
    <col min="2564" max="2566" width="3.140625" style="63" customWidth="1"/>
    <col min="2567" max="2568" width="2" style="63" customWidth="1"/>
    <col min="2569" max="2569" width="1.28515625" style="63" customWidth="1"/>
    <col min="2570" max="2571" width="3.140625" style="63" customWidth="1"/>
    <col min="2572" max="2572" width="7.140625" style="63" customWidth="1"/>
    <col min="2573" max="2575" width="3.140625" style="63" customWidth="1"/>
    <col min="2576" max="2576" width="8.140625" style="63" customWidth="1"/>
    <col min="2577" max="2582" width="3.140625" style="63" customWidth="1"/>
    <col min="2583" max="2583" width="3" style="63" customWidth="1"/>
    <col min="2584" max="2584" width="3.140625" style="63" customWidth="1"/>
    <col min="2585" max="2585" width="5.42578125" style="63" customWidth="1"/>
    <col min="2586" max="2586" width="5.28515625" style="63" customWidth="1"/>
    <col min="2587" max="2612" width="3.140625" style="63" customWidth="1"/>
    <col min="2613" max="2616" width="0" style="63" hidden="1" customWidth="1"/>
    <col min="2617" max="2624" width="3.140625" style="63" customWidth="1"/>
    <col min="2625" max="2816" width="9.140625" style="63"/>
    <col min="2817" max="2817" width="4" style="63" customWidth="1"/>
    <col min="2818" max="2818" width="5.5703125" style="63" customWidth="1"/>
    <col min="2819" max="2819" width="11" style="63" customWidth="1"/>
    <col min="2820" max="2822" width="3.140625" style="63" customWidth="1"/>
    <col min="2823" max="2824" width="2" style="63" customWidth="1"/>
    <col min="2825" max="2825" width="1.28515625" style="63" customWidth="1"/>
    <col min="2826" max="2827" width="3.140625" style="63" customWidth="1"/>
    <col min="2828" max="2828" width="7.140625" style="63" customWidth="1"/>
    <col min="2829" max="2831" width="3.140625" style="63" customWidth="1"/>
    <col min="2832" max="2832" width="8.140625" style="63" customWidth="1"/>
    <col min="2833" max="2838" width="3.140625" style="63" customWidth="1"/>
    <col min="2839" max="2839" width="3" style="63" customWidth="1"/>
    <col min="2840" max="2840" width="3.140625" style="63" customWidth="1"/>
    <col min="2841" max="2841" width="5.42578125" style="63" customWidth="1"/>
    <col min="2842" max="2842" width="5.28515625" style="63" customWidth="1"/>
    <col min="2843" max="2868" width="3.140625" style="63" customWidth="1"/>
    <col min="2869" max="2872" width="0" style="63" hidden="1" customWidth="1"/>
    <col min="2873" max="2880" width="3.140625" style="63" customWidth="1"/>
    <col min="2881" max="3072" width="9.140625" style="63"/>
    <col min="3073" max="3073" width="4" style="63" customWidth="1"/>
    <col min="3074" max="3074" width="5.5703125" style="63" customWidth="1"/>
    <col min="3075" max="3075" width="11" style="63" customWidth="1"/>
    <col min="3076" max="3078" width="3.140625" style="63" customWidth="1"/>
    <col min="3079" max="3080" width="2" style="63" customWidth="1"/>
    <col min="3081" max="3081" width="1.28515625" style="63" customWidth="1"/>
    <col min="3082" max="3083" width="3.140625" style="63" customWidth="1"/>
    <col min="3084" max="3084" width="7.140625" style="63" customWidth="1"/>
    <col min="3085" max="3087" width="3.140625" style="63" customWidth="1"/>
    <col min="3088" max="3088" width="8.140625" style="63" customWidth="1"/>
    <col min="3089" max="3094" width="3.140625" style="63" customWidth="1"/>
    <col min="3095" max="3095" width="3" style="63" customWidth="1"/>
    <col min="3096" max="3096" width="3.140625" style="63" customWidth="1"/>
    <col min="3097" max="3097" width="5.42578125" style="63" customWidth="1"/>
    <col min="3098" max="3098" width="5.28515625" style="63" customWidth="1"/>
    <col min="3099" max="3124" width="3.140625" style="63" customWidth="1"/>
    <col min="3125" max="3128" width="0" style="63" hidden="1" customWidth="1"/>
    <col min="3129" max="3136" width="3.140625" style="63" customWidth="1"/>
    <col min="3137" max="3328" width="9.140625" style="63"/>
    <col min="3329" max="3329" width="4" style="63" customWidth="1"/>
    <col min="3330" max="3330" width="5.5703125" style="63" customWidth="1"/>
    <col min="3331" max="3331" width="11" style="63" customWidth="1"/>
    <col min="3332" max="3334" width="3.140625" style="63" customWidth="1"/>
    <col min="3335" max="3336" width="2" style="63" customWidth="1"/>
    <col min="3337" max="3337" width="1.28515625" style="63" customWidth="1"/>
    <col min="3338" max="3339" width="3.140625" style="63" customWidth="1"/>
    <col min="3340" max="3340" width="7.140625" style="63" customWidth="1"/>
    <col min="3341" max="3343" width="3.140625" style="63" customWidth="1"/>
    <col min="3344" max="3344" width="8.140625" style="63" customWidth="1"/>
    <col min="3345" max="3350" width="3.140625" style="63" customWidth="1"/>
    <col min="3351" max="3351" width="3" style="63" customWidth="1"/>
    <col min="3352" max="3352" width="3.140625" style="63" customWidth="1"/>
    <col min="3353" max="3353" width="5.42578125" style="63" customWidth="1"/>
    <col min="3354" max="3354" width="5.28515625" style="63" customWidth="1"/>
    <col min="3355" max="3380" width="3.140625" style="63" customWidth="1"/>
    <col min="3381" max="3384" width="0" style="63" hidden="1" customWidth="1"/>
    <col min="3385" max="3392" width="3.140625" style="63" customWidth="1"/>
    <col min="3393" max="3584" width="9.140625" style="63"/>
    <col min="3585" max="3585" width="4" style="63" customWidth="1"/>
    <col min="3586" max="3586" width="5.5703125" style="63" customWidth="1"/>
    <col min="3587" max="3587" width="11" style="63" customWidth="1"/>
    <col min="3588" max="3590" width="3.140625" style="63" customWidth="1"/>
    <col min="3591" max="3592" width="2" style="63" customWidth="1"/>
    <col min="3593" max="3593" width="1.28515625" style="63" customWidth="1"/>
    <col min="3594" max="3595" width="3.140625" style="63" customWidth="1"/>
    <col min="3596" max="3596" width="7.140625" style="63" customWidth="1"/>
    <col min="3597" max="3599" width="3.140625" style="63" customWidth="1"/>
    <col min="3600" max="3600" width="8.140625" style="63" customWidth="1"/>
    <col min="3601" max="3606" width="3.140625" style="63" customWidth="1"/>
    <col min="3607" max="3607" width="3" style="63" customWidth="1"/>
    <col min="3608" max="3608" width="3.140625" style="63" customWidth="1"/>
    <col min="3609" max="3609" width="5.42578125" style="63" customWidth="1"/>
    <col min="3610" max="3610" width="5.28515625" style="63" customWidth="1"/>
    <col min="3611" max="3636" width="3.140625" style="63" customWidth="1"/>
    <col min="3637" max="3640" width="0" style="63" hidden="1" customWidth="1"/>
    <col min="3641" max="3648" width="3.140625" style="63" customWidth="1"/>
    <col min="3649" max="3840" width="9.140625" style="63"/>
    <col min="3841" max="3841" width="4" style="63" customWidth="1"/>
    <col min="3842" max="3842" width="5.5703125" style="63" customWidth="1"/>
    <col min="3843" max="3843" width="11" style="63" customWidth="1"/>
    <col min="3844" max="3846" width="3.140625" style="63" customWidth="1"/>
    <col min="3847" max="3848" width="2" style="63" customWidth="1"/>
    <col min="3849" max="3849" width="1.28515625" style="63" customWidth="1"/>
    <col min="3850" max="3851" width="3.140625" style="63" customWidth="1"/>
    <col min="3852" max="3852" width="7.140625" style="63" customWidth="1"/>
    <col min="3853" max="3855" width="3.140625" style="63" customWidth="1"/>
    <col min="3856" max="3856" width="8.140625" style="63" customWidth="1"/>
    <col min="3857" max="3862" width="3.140625" style="63" customWidth="1"/>
    <col min="3863" max="3863" width="3" style="63" customWidth="1"/>
    <col min="3864" max="3864" width="3.140625" style="63" customWidth="1"/>
    <col min="3865" max="3865" width="5.42578125" style="63" customWidth="1"/>
    <col min="3866" max="3866" width="5.28515625" style="63" customWidth="1"/>
    <col min="3867" max="3892" width="3.140625" style="63" customWidth="1"/>
    <col min="3893" max="3896" width="0" style="63" hidden="1" customWidth="1"/>
    <col min="3897" max="3904" width="3.140625" style="63" customWidth="1"/>
    <col min="3905" max="4096" width="9.140625" style="63"/>
    <col min="4097" max="4097" width="4" style="63" customWidth="1"/>
    <col min="4098" max="4098" width="5.5703125" style="63" customWidth="1"/>
    <col min="4099" max="4099" width="11" style="63" customWidth="1"/>
    <col min="4100" max="4102" width="3.140625" style="63" customWidth="1"/>
    <col min="4103" max="4104" width="2" style="63" customWidth="1"/>
    <col min="4105" max="4105" width="1.28515625" style="63" customWidth="1"/>
    <col min="4106" max="4107" width="3.140625" style="63" customWidth="1"/>
    <col min="4108" max="4108" width="7.140625" style="63" customWidth="1"/>
    <col min="4109" max="4111" width="3.140625" style="63" customWidth="1"/>
    <col min="4112" max="4112" width="8.140625" style="63" customWidth="1"/>
    <col min="4113" max="4118" width="3.140625" style="63" customWidth="1"/>
    <col min="4119" max="4119" width="3" style="63" customWidth="1"/>
    <col min="4120" max="4120" width="3.140625" style="63" customWidth="1"/>
    <col min="4121" max="4121" width="5.42578125" style="63" customWidth="1"/>
    <col min="4122" max="4122" width="5.28515625" style="63" customWidth="1"/>
    <col min="4123" max="4148" width="3.140625" style="63" customWidth="1"/>
    <col min="4149" max="4152" width="0" style="63" hidden="1" customWidth="1"/>
    <col min="4153" max="4160" width="3.140625" style="63" customWidth="1"/>
    <col min="4161" max="4352" width="9.140625" style="63"/>
    <col min="4353" max="4353" width="4" style="63" customWidth="1"/>
    <col min="4354" max="4354" width="5.5703125" style="63" customWidth="1"/>
    <col min="4355" max="4355" width="11" style="63" customWidth="1"/>
    <col min="4356" max="4358" width="3.140625" style="63" customWidth="1"/>
    <col min="4359" max="4360" width="2" style="63" customWidth="1"/>
    <col min="4361" max="4361" width="1.28515625" style="63" customWidth="1"/>
    <col min="4362" max="4363" width="3.140625" style="63" customWidth="1"/>
    <col min="4364" max="4364" width="7.140625" style="63" customWidth="1"/>
    <col min="4365" max="4367" width="3.140625" style="63" customWidth="1"/>
    <col min="4368" max="4368" width="8.140625" style="63" customWidth="1"/>
    <col min="4369" max="4374" width="3.140625" style="63" customWidth="1"/>
    <col min="4375" max="4375" width="3" style="63" customWidth="1"/>
    <col min="4376" max="4376" width="3.140625" style="63" customWidth="1"/>
    <col min="4377" max="4377" width="5.42578125" style="63" customWidth="1"/>
    <col min="4378" max="4378" width="5.28515625" style="63" customWidth="1"/>
    <col min="4379" max="4404" width="3.140625" style="63" customWidth="1"/>
    <col min="4405" max="4408" width="0" style="63" hidden="1" customWidth="1"/>
    <col min="4409" max="4416" width="3.140625" style="63" customWidth="1"/>
    <col min="4417" max="4608" width="9.140625" style="63"/>
    <col min="4609" max="4609" width="4" style="63" customWidth="1"/>
    <col min="4610" max="4610" width="5.5703125" style="63" customWidth="1"/>
    <col min="4611" max="4611" width="11" style="63" customWidth="1"/>
    <col min="4612" max="4614" width="3.140625" style="63" customWidth="1"/>
    <col min="4615" max="4616" width="2" style="63" customWidth="1"/>
    <col min="4617" max="4617" width="1.28515625" style="63" customWidth="1"/>
    <col min="4618" max="4619" width="3.140625" style="63" customWidth="1"/>
    <col min="4620" max="4620" width="7.140625" style="63" customWidth="1"/>
    <col min="4621" max="4623" width="3.140625" style="63" customWidth="1"/>
    <col min="4624" max="4624" width="8.140625" style="63" customWidth="1"/>
    <col min="4625" max="4630" width="3.140625" style="63" customWidth="1"/>
    <col min="4631" max="4631" width="3" style="63" customWidth="1"/>
    <col min="4632" max="4632" width="3.140625" style="63" customWidth="1"/>
    <col min="4633" max="4633" width="5.42578125" style="63" customWidth="1"/>
    <col min="4634" max="4634" width="5.28515625" style="63" customWidth="1"/>
    <col min="4635" max="4660" width="3.140625" style="63" customWidth="1"/>
    <col min="4661" max="4664" width="0" style="63" hidden="1" customWidth="1"/>
    <col min="4665" max="4672" width="3.140625" style="63" customWidth="1"/>
    <col min="4673" max="4864" width="9.140625" style="63"/>
    <col min="4865" max="4865" width="4" style="63" customWidth="1"/>
    <col min="4866" max="4866" width="5.5703125" style="63" customWidth="1"/>
    <col min="4867" max="4867" width="11" style="63" customWidth="1"/>
    <col min="4868" max="4870" width="3.140625" style="63" customWidth="1"/>
    <col min="4871" max="4872" width="2" style="63" customWidth="1"/>
    <col min="4873" max="4873" width="1.28515625" style="63" customWidth="1"/>
    <col min="4874" max="4875" width="3.140625" style="63" customWidth="1"/>
    <col min="4876" max="4876" width="7.140625" style="63" customWidth="1"/>
    <col min="4877" max="4879" width="3.140625" style="63" customWidth="1"/>
    <col min="4880" max="4880" width="8.140625" style="63" customWidth="1"/>
    <col min="4881" max="4886" width="3.140625" style="63" customWidth="1"/>
    <col min="4887" max="4887" width="3" style="63" customWidth="1"/>
    <col min="4888" max="4888" width="3.140625" style="63" customWidth="1"/>
    <col min="4889" max="4889" width="5.42578125" style="63" customWidth="1"/>
    <col min="4890" max="4890" width="5.28515625" style="63" customWidth="1"/>
    <col min="4891" max="4916" width="3.140625" style="63" customWidth="1"/>
    <col min="4917" max="4920" width="0" style="63" hidden="1" customWidth="1"/>
    <col min="4921" max="4928" width="3.140625" style="63" customWidth="1"/>
    <col min="4929" max="5120" width="9.140625" style="63"/>
    <col min="5121" max="5121" width="4" style="63" customWidth="1"/>
    <col min="5122" max="5122" width="5.5703125" style="63" customWidth="1"/>
    <col min="5123" max="5123" width="11" style="63" customWidth="1"/>
    <col min="5124" max="5126" width="3.140625" style="63" customWidth="1"/>
    <col min="5127" max="5128" width="2" style="63" customWidth="1"/>
    <col min="5129" max="5129" width="1.28515625" style="63" customWidth="1"/>
    <col min="5130" max="5131" width="3.140625" style="63" customWidth="1"/>
    <col min="5132" max="5132" width="7.140625" style="63" customWidth="1"/>
    <col min="5133" max="5135" width="3.140625" style="63" customWidth="1"/>
    <col min="5136" max="5136" width="8.140625" style="63" customWidth="1"/>
    <col min="5137" max="5142" width="3.140625" style="63" customWidth="1"/>
    <col min="5143" max="5143" width="3" style="63" customWidth="1"/>
    <col min="5144" max="5144" width="3.140625" style="63" customWidth="1"/>
    <col min="5145" max="5145" width="5.42578125" style="63" customWidth="1"/>
    <col min="5146" max="5146" width="5.28515625" style="63" customWidth="1"/>
    <col min="5147" max="5172" width="3.140625" style="63" customWidth="1"/>
    <col min="5173" max="5176" width="0" style="63" hidden="1" customWidth="1"/>
    <col min="5177" max="5184" width="3.140625" style="63" customWidth="1"/>
    <col min="5185" max="5376" width="9.140625" style="63"/>
    <col min="5377" max="5377" width="4" style="63" customWidth="1"/>
    <col min="5378" max="5378" width="5.5703125" style="63" customWidth="1"/>
    <col min="5379" max="5379" width="11" style="63" customWidth="1"/>
    <col min="5380" max="5382" width="3.140625" style="63" customWidth="1"/>
    <col min="5383" max="5384" width="2" style="63" customWidth="1"/>
    <col min="5385" max="5385" width="1.28515625" style="63" customWidth="1"/>
    <col min="5386" max="5387" width="3.140625" style="63" customWidth="1"/>
    <col min="5388" max="5388" width="7.140625" style="63" customWidth="1"/>
    <col min="5389" max="5391" width="3.140625" style="63" customWidth="1"/>
    <col min="5392" max="5392" width="8.140625" style="63" customWidth="1"/>
    <col min="5393" max="5398" width="3.140625" style="63" customWidth="1"/>
    <col min="5399" max="5399" width="3" style="63" customWidth="1"/>
    <col min="5400" max="5400" width="3.140625" style="63" customWidth="1"/>
    <col min="5401" max="5401" width="5.42578125" style="63" customWidth="1"/>
    <col min="5402" max="5402" width="5.28515625" style="63" customWidth="1"/>
    <col min="5403" max="5428" width="3.140625" style="63" customWidth="1"/>
    <col min="5429" max="5432" width="0" style="63" hidden="1" customWidth="1"/>
    <col min="5433" max="5440" width="3.140625" style="63" customWidth="1"/>
    <col min="5441" max="5632" width="9.140625" style="63"/>
    <col min="5633" max="5633" width="4" style="63" customWidth="1"/>
    <col min="5634" max="5634" width="5.5703125" style="63" customWidth="1"/>
    <col min="5635" max="5635" width="11" style="63" customWidth="1"/>
    <col min="5636" max="5638" width="3.140625" style="63" customWidth="1"/>
    <col min="5639" max="5640" width="2" style="63" customWidth="1"/>
    <col min="5641" max="5641" width="1.28515625" style="63" customWidth="1"/>
    <col min="5642" max="5643" width="3.140625" style="63" customWidth="1"/>
    <col min="5644" max="5644" width="7.140625" style="63" customWidth="1"/>
    <col min="5645" max="5647" width="3.140625" style="63" customWidth="1"/>
    <col min="5648" max="5648" width="8.140625" style="63" customWidth="1"/>
    <col min="5649" max="5654" width="3.140625" style="63" customWidth="1"/>
    <col min="5655" max="5655" width="3" style="63" customWidth="1"/>
    <col min="5656" max="5656" width="3.140625" style="63" customWidth="1"/>
    <col min="5657" max="5657" width="5.42578125" style="63" customWidth="1"/>
    <col min="5658" max="5658" width="5.28515625" style="63" customWidth="1"/>
    <col min="5659" max="5684" width="3.140625" style="63" customWidth="1"/>
    <col min="5685" max="5688" width="0" style="63" hidden="1" customWidth="1"/>
    <col min="5689" max="5696" width="3.140625" style="63" customWidth="1"/>
    <col min="5697" max="5888" width="9.140625" style="63"/>
    <col min="5889" max="5889" width="4" style="63" customWidth="1"/>
    <col min="5890" max="5890" width="5.5703125" style="63" customWidth="1"/>
    <col min="5891" max="5891" width="11" style="63" customWidth="1"/>
    <col min="5892" max="5894" width="3.140625" style="63" customWidth="1"/>
    <col min="5895" max="5896" width="2" style="63" customWidth="1"/>
    <col min="5897" max="5897" width="1.28515625" style="63" customWidth="1"/>
    <col min="5898" max="5899" width="3.140625" style="63" customWidth="1"/>
    <col min="5900" max="5900" width="7.140625" style="63" customWidth="1"/>
    <col min="5901" max="5903" width="3.140625" style="63" customWidth="1"/>
    <col min="5904" max="5904" width="8.140625" style="63" customWidth="1"/>
    <col min="5905" max="5910" width="3.140625" style="63" customWidth="1"/>
    <col min="5911" max="5911" width="3" style="63" customWidth="1"/>
    <col min="5912" max="5912" width="3.140625" style="63" customWidth="1"/>
    <col min="5913" max="5913" width="5.42578125" style="63" customWidth="1"/>
    <col min="5914" max="5914" width="5.28515625" style="63" customWidth="1"/>
    <col min="5915" max="5940" width="3.140625" style="63" customWidth="1"/>
    <col min="5941" max="5944" width="0" style="63" hidden="1" customWidth="1"/>
    <col min="5945" max="5952" width="3.140625" style="63" customWidth="1"/>
    <col min="5953" max="6144" width="9.140625" style="63"/>
    <col min="6145" max="6145" width="4" style="63" customWidth="1"/>
    <col min="6146" max="6146" width="5.5703125" style="63" customWidth="1"/>
    <col min="6147" max="6147" width="11" style="63" customWidth="1"/>
    <col min="6148" max="6150" width="3.140625" style="63" customWidth="1"/>
    <col min="6151" max="6152" width="2" style="63" customWidth="1"/>
    <col min="6153" max="6153" width="1.28515625" style="63" customWidth="1"/>
    <col min="6154" max="6155" width="3.140625" style="63" customWidth="1"/>
    <col min="6156" max="6156" width="7.140625" style="63" customWidth="1"/>
    <col min="6157" max="6159" width="3.140625" style="63" customWidth="1"/>
    <col min="6160" max="6160" width="8.140625" style="63" customWidth="1"/>
    <col min="6161" max="6166" width="3.140625" style="63" customWidth="1"/>
    <col min="6167" max="6167" width="3" style="63" customWidth="1"/>
    <col min="6168" max="6168" width="3.140625" style="63" customWidth="1"/>
    <col min="6169" max="6169" width="5.42578125" style="63" customWidth="1"/>
    <col min="6170" max="6170" width="5.28515625" style="63" customWidth="1"/>
    <col min="6171" max="6196" width="3.140625" style="63" customWidth="1"/>
    <col min="6197" max="6200" width="0" style="63" hidden="1" customWidth="1"/>
    <col min="6201" max="6208" width="3.140625" style="63" customWidth="1"/>
    <col min="6209" max="6400" width="9.140625" style="63"/>
    <col min="6401" max="6401" width="4" style="63" customWidth="1"/>
    <col min="6402" max="6402" width="5.5703125" style="63" customWidth="1"/>
    <col min="6403" max="6403" width="11" style="63" customWidth="1"/>
    <col min="6404" max="6406" width="3.140625" style="63" customWidth="1"/>
    <col min="6407" max="6408" width="2" style="63" customWidth="1"/>
    <col min="6409" max="6409" width="1.28515625" style="63" customWidth="1"/>
    <col min="6410" max="6411" width="3.140625" style="63" customWidth="1"/>
    <col min="6412" max="6412" width="7.140625" style="63" customWidth="1"/>
    <col min="6413" max="6415" width="3.140625" style="63" customWidth="1"/>
    <col min="6416" max="6416" width="8.140625" style="63" customWidth="1"/>
    <col min="6417" max="6422" width="3.140625" style="63" customWidth="1"/>
    <col min="6423" max="6423" width="3" style="63" customWidth="1"/>
    <col min="6424" max="6424" width="3.140625" style="63" customWidth="1"/>
    <col min="6425" max="6425" width="5.42578125" style="63" customWidth="1"/>
    <col min="6426" max="6426" width="5.28515625" style="63" customWidth="1"/>
    <col min="6427" max="6452" width="3.140625" style="63" customWidth="1"/>
    <col min="6453" max="6456" width="0" style="63" hidden="1" customWidth="1"/>
    <col min="6457" max="6464" width="3.140625" style="63" customWidth="1"/>
    <col min="6465" max="6656" width="9.140625" style="63"/>
    <col min="6657" max="6657" width="4" style="63" customWidth="1"/>
    <col min="6658" max="6658" width="5.5703125" style="63" customWidth="1"/>
    <col min="6659" max="6659" width="11" style="63" customWidth="1"/>
    <col min="6660" max="6662" width="3.140625" style="63" customWidth="1"/>
    <col min="6663" max="6664" width="2" style="63" customWidth="1"/>
    <col min="6665" max="6665" width="1.28515625" style="63" customWidth="1"/>
    <col min="6666" max="6667" width="3.140625" style="63" customWidth="1"/>
    <col min="6668" max="6668" width="7.140625" style="63" customWidth="1"/>
    <col min="6669" max="6671" width="3.140625" style="63" customWidth="1"/>
    <col min="6672" max="6672" width="8.140625" style="63" customWidth="1"/>
    <col min="6673" max="6678" width="3.140625" style="63" customWidth="1"/>
    <col min="6679" max="6679" width="3" style="63" customWidth="1"/>
    <col min="6680" max="6680" width="3.140625" style="63" customWidth="1"/>
    <col min="6681" max="6681" width="5.42578125" style="63" customWidth="1"/>
    <col min="6682" max="6682" width="5.28515625" style="63" customWidth="1"/>
    <col min="6683" max="6708" width="3.140625" style="63" customWidth="1"/>
    <col min="6709" max="6712" width="0" style="63" hidden="1" customWidth="1"/>
    <col min="6713" max="6720" width="3.140625" style="63" customWidth="1"/>
    <col min="6721" max="6912" width="9.140625" style="63"/>
    <col min="6913" max="6913" width="4" style="63" customWidth="1"/>
    <col min="6914" max="6914" width="5.5703125" style="63" customWidth="1"/>
    <col min="6915" max="6915" width="11" style="63" customWidth="1"/>
    <col min="6916" max="6918" width="3.140625" style="63" customWidth="1"/>
    <col min="6919" max="6920" width="2" style="63" customWidth="1"/>
    <col min="6921" max="6921" width="1.28515625" style="63" customWidth="1"/>
    <col min="6922" max="6923" width="3.140625" style="63" customWidth="1"/>
    <col min="6924" max="6924" width="7.140625" style="63" customWidth="1"/>
    <col min="6925" max="6927" width="3.140625" style="63" customWidth="1"/>
    <col min="6928" max="6928" width="8.140625" style="63" customWidth="1"/>
    <col min="6929" max="6934" width="3.140625" style="63" customWidth="1"/>
    <col min="6935" max="6935" width="3" style="63" customWidth="1"/>
    <col min="6936" max="6936" width="3.140625" style="63" customWidth="1"/>
    <col min="6937" max="6937" width="5.42578125" style="63" customWidth="1"/>
    <col min="6938" max="6938" width="5.28515625" style="63" customWidth="1"/>
    <col min="6939" max="6964" width="3.140625" style="63" customWidth="1"/>
    <col min="6965" max="6968" width="0" style="63" hidden="1" customWidth="1"/>
    <col min="6969" max="6976" width="3.140625" style="63" customWidth="1"/>
    <col min="6977" max="7168" width="9.140625" style="63"/>
    <col min="7169" max="7169" width="4" style="63" customWidth="1"/>
    <col min="7170" max="7170" width="5.5703125" style="63" customWidth="1"/>
    <col min="7171" max="7171" width="11" style="63" customWidth="1"/>
    <col min="7172" max="7174" width="3.140625" style="63" customWidth="1"/>
    <col min="7175" max="7176" width="2" style="63" customWidth="1"/>
    <col min="7177" max="7177" width="1.28515625" style="63" customWidth="1"/>
    <col min="7178" max="7179" width="3.140625" style="63" customWidth="1"/>
    <col min="7180" max="7180" width="7.140625" style="63" customWidth="1"/>
    <col min="7181" max="7183" width="3.140625" style="63" customWidth="1"/>
    <col min="7184" max="7184" width="8.140625" style="63" customWidth="1"/>
    <col min="7185" max="7190" width="3.140625" style="63" customWidth="1"/>
    <col min="7191" max="7191" width="3" style="63" customWidth="1"/>
    <col min="7192" max="7192" width="3.140625" style="63" customWidth="1"/>
    <col min="7193" max="7193" width="5.42578125" style="63" customWidth="1"/>
    <col min="7194" max="7194" width="5.28515625" style="63" customWidth="1"/>
    <col min="7195" max="7220" width="3.140625" style="63" customWidth="1"/>
    <col min="7221" max="7224" width="0" style="63" hidden="1" customWidth="1"/>
    <col min="7225" max="7232" width="3.140625" style="63" customWidth="1"/>
    <col min="7233" max="7424" width="9.140625" style="63"/>
    <col min="7425" max="7425" width="4" style="63" customWidth="1"/>
    <col min="7426" max="7426" width="5.5703125" style="63" customWidth="1"/>
    <col min="7427" max="7427" width="11" style="63" customWidth="1"/>
    <col min="7428" max="7430" width="3.140625" style="63" customWidth="1"/>
    <col min="7431" max="7432" width="2" style="63" customWidth="1"/>
    <col min="7433" max="7433" width="1.28515625" style="63" customWidth="1"/>
    <col min="7434" max="7435" width="3.140625" style="63" customWidth="1"/>
    <col min="7436" max="7436" width="7.140625" style="63" customWidth="1"/>
    <col min="7437" max="7439" width="3.140625" style="63" customWidth="1"/>
    <col min="7440" max="7440" width="8.140625" style="63" customWidth="1"/>
    <col min="7441" max="7446" width="3.140625" style="63" customWidth="1"/>
    <col min="7447" max="7447" width="3" style="63" customWidth="1"/>
    <col min="7448" max="7448" width="3.140625" style="63" customWidth="1"/>
    <col min="7449" max="7449" width="5.42578125" style="63" customWidth="1"/>
    <col min="7450" max="7450" width="5.28515625" style="63" customWidth="1"/>
    <col min="7451" max="7476" width="3.140625" style="63" customWidth="1"/>
    <col min="7477" max="7480" width="0" style="63" hidden="1" customWidth="1"/>
    <col min="7481" max="7488" width="3.140625" style="63" customWidth="1"/>
    <col min="7489" max="7680" width="9.140625" style="63"/>
    <col min="7681" max="7681" width="4" style="63" customWidth="1"/>
    <col min="7682" max="7682" width="5.5703125" style="63" customWidth="1"/>
    <col min="7683" max="7683" width="11" style="63" customWidth="1"/>
    <col min="7684" max="7686" width="3.140625" style="63" customWidth="1"/>
    <col min="7687" max="7688" width="2" style="63" customWidth="1"/>
    <col min="7689" max="7689" width="1.28515625" style="63" customWidth="1"/>
    <col min="7690" max="7691" width="3.140625" style="63" customWidth="1"/>
    <col min="7692" max="7692" width="7.140625" style="63" customWidth="1"/>
    <col min="7693" max="7695" width="3.140625" style="63" customWidth="1"/>
    <col min="7696" max="7696" width="8.140625" style="63" customWidth="1"/>
    <col min="7697" max="7702" width="3.140625" style="63" customWidth="1"/>
    <col min="7703" max="7703" width="3" style="63" customWidth="1"/>
    <col min="7704" max="7704" width="3.140625" style="63" customWidth="1"/>
    <col min="7705" max="7705" width="5.42578125" style="63" customWidth="1"/>
    <col min="7706" max="7706" width="5.28515625" style="63" customWidth="1"/>
    <col min="7707" max="7732" width="3.140625" style="63" customWidth="1"/>
    <col min="7733" max="7736" width="0" style="63" hidden="1" customWidth="1"/>
    <col min="7737" max="7744" width="3.140625" style="63" customWidth="1"/>
    <col min="7745" max="7936" width="9.140625" style="63"/>
    <col min="7937" max="7937" width="4" style="63" customWidth="1"/>
    <col min="7938" max="7938" width="5.5703125" style="63" customWidth="1"/>
    <col min="7939" max="7939" width="11" style="63" customWidth="1"/>
    <col min="7940" max="7942" width="3.140625" style="63" customWidth="1"/>
    <col min="7943" max="7944" width="2" style="63" customWidth="1"/>
    <col min="7945" max="7945" width="1.28515625" style="63" customWidth="1"/>
    <col min="7946" max="7947" width="3.140625" style="63" customWidth="1"/>
    <col min="7948" max="7948" width="7.140625" style="63" customWidth="1"/>
    <col min="7949" max="7951" width="3.140625" style="63" customWidth="1"/>
    <col min="7952" max="7952" width="8.140625" style="63" customWidth="1"/>
    <col min="7953" max="7958" width="3.140625" style="63" customWidth="1"/>
    <col min="7959" max="7959" width="3" style="63" customWidth="1"/>
    <col min="7960" max="7960" width="3.140625" style="63" customWidth="1"/>
    <col min="7961" max="7961" width="5.42578125" style="63" customWidth="1"/>
    <col min="7962" max="7962" width="5.28515625" style="63" customWidth="1"/>
    <col min="7963" max="7988" width="3.140625" style="63" customWidth="1"/>
    <col min="7989" max="7992" width="0" style="63" hidden="1" customWidth="1"/>
    <col min="7993" max="8000" width="3.140625" style="63" customWidth="1"/>
    <col min="8001" max="8192" width="9.140625" style="63"/>
    <col min="8193" max="8193" width="4" style="63" customWidth="1"/>
    <col min="8194" max="8194" width="5.5703125" style="63" customWidth="1"/>
    <col min="8195" max="8195" width="11" style="63" customWidth="1"/>
    <col min="8196" max="8198" width="3.140625" style="63" customWidth="1"/>
    <col min="8199" max="8200" width="2" style="63" customWidth="1"/>
    <col min="8201" max="8201" width="1.28515625" style="63" customWidth="1"/>
    <col min="8202" max="8203" width="3.140625" style="63" customWidth="1"/>
    <col min="8204" max="8204" width="7.140625" style="63" customWidth="1"/>
    <col min="8205" max="8207" width="3.140625" style="63" customWidth="1"/>
    <col min="8208" max="8208" width="8.140625" style="63" customWidth="1"/>
    <col min="8209" max="8214" width="3.140625" style="63" customWidth="1"/>
    <col min="8215" max="8215" width="3" style="63" customWidth="1"/>
    <col min="8216" max="8216" width="3.140625" style="63" customWidth="1"/>
    <col min="8217" max="8217" width="5.42578125" style="63" customWidth="1"/>
    <col min="8218" max="8218" width="5.28515625" style="63" customWidth="1"/>
    <col min="8219" max="8244" width="3.140625" style="63" customWidth="1"/>
    <col min="8245" max="8248" width="0" style="63" hidden="1" customWidth="1"/>
    <col min="8249" max="8256" width="3.140625" style="63" customWidth="1"/>
    <col min="8257" max="8448" width="9.140625" style="63"/>
    <col min="8449" max="8449" width="4" style="63" customWidth="1"/>
    <col min="8450" max="8450" width="5.5703125" style="63" customWidth="1"/>
    <col min="8451" max="8451" width="11" style="63" customWidth="1"/>
    <col min="8452" max="8454" width="3.140625" style="63" customWidth="1"/>
    <col min="8455" max="8456" width="2" style="63" customWidth="1"/>
    <col min="8457" max="8457" width="1.28515625" style="63" customWidth="1"/>
    <col min="8458" max="8459" width="3.140625" style="63" customWidth="1"/>
    <col min="8460" max="8460" width="7.140625" style="63" customWidth="1"/>
    <col min="8461" max="8463" width="3.140625" style="63" customWidth="1"/>
    <col min="8464" max="8464" width="8.140625" style="63" customWidth="1"/>
    <col min="8465" max="8470" width="3.140625" style="63" customWidth="1"/>
    <col min="8471" max="8471" width="3" style="63" customWidth="1"/>
    <col min="8472" max="8472" width="3.140625" style="63" customWidth="1"/>
    <col min="8473" max="8473" width="5.42578125" style="63" customWidth="1"/>
    <col min="8474" max="8474" width="5.28515625" style="63" customWidth="1"/>
    <col min="8475" max="8500" width="3.140625" style="63" customWidth="1"/>
    <col min="8501" max="8504" width="0" style="63" hidden="1" customWidth="1"/>
    <col min="8505" max="8512" width="3.140625" style="63" customWidth="1"/>
    <col min="8513" max="8704" width="9.140625" style="63"/>
    <col min="8705" max="8705" width="4" style="63" customWidth="1"/>
    <col min="8706" max="8706" width="5.5703125" style="63" customWidth="1"/>
    <col min="8707" max="8707" width="11" style="63" customWidth="1"/>
    <col min="8708" max="8710" width="3.140625" style="63" customWidth="1"/>
    <col min="8711" max="8712" width="2" style="63" customWidth="1"/>
    <col min="8713" max="8713" width="1.28515625" style="63" customWidth="1"/>
    <col min="8714" max="8715" width="3.140625" style="63" customWidth="1"/>
    <col min="8716" max="8716" width="7.140625" style="63" customWidth="1"/>
    <col min="8717" max="8719" width="3.140625" style="63" customWidth="1"/>
    <col min="8720" max="8720" width="8.140625" style="63" customWidth="1"/>
    <col min="8721" max="8726" width="3.140625" style="63" customWidth="1"/>
    <col min="8727" max="8727" width="3" style="63" customWidth="1"/>
    <col min="8728" max="8728" width="3.140625" style="63" customWidth="1"/>
    <col min="8729" max="8729" width="5.42578125" style="63" customWidth="1"/>
    <col min="8730" max="8730" width="5.28515625" style="63" customWidth="1"/>
    <col min="8731" max="8756" width="3.140625" style="63" customWidth="1"/>
    <col min="8757" max="8760" width="0" style="63" hidden="1" customWidth="1"/>
    <col min="8761" max="8768" width="3.140625" style="63" customWidth="1"/>
    <col min="8769" max="8960" width="9.140625" style="63"/>
    <col min="8961" max="8961" width="4" style="63" customWidth="1"/>
    <col min="8962" max="8962" width="5.5703125" style="63" customWidth="1"/>
    <col min="8963" max="8963" width="11" style="63" customWidth="1"/>
    <col min="8964" max="8966" width="3.140625" style="63" customWidth="1"/>
    <col min="8967" max="8968" width="2" style="63" customWidth="1"/>
    <col min="8969" max="8969" width="1.28515625" style="63" customWidth="1"/>
    <col min="8970" max="8971" width="3.140625" style="63" customWidth="1"/>
    <col min="8972" max="8972" width="7.140625" style="63" customWidth="1"/>
    <col min="8973" max="8975" width="3.140625" style="63" customWidth="1"/>
    <col min="8976" max="8976" width="8.140625" style="63" customWidth="1"/>
    <col min="8977" max="8982" width="3.140625" style="63" customWidth="1"/>
    <col min="8983" max="8983" width="3" style="63" customWidth="1"/>
    <col min="8984" max="8984" width="3.140625" style="63" customWidth="1"/>
    <col min="8985" max="8985" width="5.42578125" style="63" customWidth="1"/>
    <col min="8986" max="8986" width="5.28515625" style="63" customWidth="1"/>
    <col min="8987" max="9012" width="3.140625" style="63" customWidth="1"/>
    <col min="9013" max="9016" width="0" style="63" hidden="1" customWidth="1"/>
    <col min="9017" max="9024" width="3.140625" style="63" customWidth="1"/>
    <col min="9025" max="9216" width="9.140625" style="63"/>
    <col min="9217" max="9217" width="4" style="63" customWidth="1"/>
    <col min="9218" max="9218" width="5.5703125" style="63" customWidth="1"/>
    <col min="9219" max="9219" width="11" style="63" customWidth="1"/>
    <col min="9220" max="9222" width="3.140625" style="63" customWidth="1"/>
    <col min="9223" max="9224" width="2" style="63" customWidth="1"/>
    <col min="9225" max="9225" width="1.28515625" style="63" customWidth="1"/>
    <col min="9226" max="9227" width="3.140625" style="63" customWidth="1"/>
    <col min="9228" max="9228" width="7.140625" style="63" customWidth="1"/>
    <col min="9229" max="9231" width="3.140625" style="63" customWidth="1"/>
    <col min="9232" max="9232" width="8.140625" style="63" customWidth="1"/>
    <col min="9233" max="9238" width="3.140625" style="63" customWidth="1"/>
    <col min="9239" max="9239" width="3" style="63" customWidth="1"/>
    <col min="9240" max="9240" width="3.140625" style="63" customWidth="1"/>
    <col min="9241" max="9241" width="5.42578125" style="63" customWidth="1"/>
    <col min="9242" max="9242" width="5.28515625" style="63" customWidth="1"/>
    <col min="9243" max="9268" width="3.140625" style="63" customWidth="1"/>
    <col min="9269" max="9272" width="0" style="63" hidden="1" customWidth="1"/>
    <col min="9273" max="9280" width="3.140625" style="63" customWidth="1"/>
    <col min="9281" max="9472" width="9.140625" style="63"/>
    <col min="9473" max="9473" width="4" style="63" customWidth="1"/>
    <col min="9474" max="9474" width="5.5703125" style="63" customWidth="1"/>
    <col min="9475" max="9475" width="11" style="63" customWidth="1"/>
    <col min="9476" max="9478" width="3.140625" style="63" customWidth="1"/>
    <col min="9479" max="9480" width="2" style="63" customWidth="1"/>
    <col min="9481" max="9481" width="1.28515625" style="63" customWidth="1"/>
    <col min="9482" max="9483" width="3.140625" style="63" customWidth="1"/>
    <col min="9484" max="9484" width="7.140625" style="63" customWidth="1"/>
    <col min="9485" max="9487" width="3.140625" style="63" customWidth="1"/>
    <col min="9488" max="9488" width="8.140625" style="63" customWidth="1"/>
    <col min="9489" max="9494" width="3.140625" style="63" customWidth="1"/>
    <col min="9495" max="9495" width="3" style="63" customWidth="1"/>
    <col min="9496" max="9496" width="3.140625" style="63" customWidth="1"/>
    <col min="9497" max="9497" width="5.42578125" style="63" customWidth="1"/>
    <col min="9498" max="9498" width="5.28515625" style="63" customWidth="1"/>
    <col min="9499" max="9524" width="3.140625" style="63" customWidth="1"/>
    <col min="9525" max="9528" width="0" style="63" hidden="1" customWidth="1"/>
    <col min="9529" max="9536" width="3.140625" style="63" customWidth="1"/>
    <col min="9537" max="9728" width="9.140625" style="63"/>
    <col min="9729" max="9729" width="4" style="63" customWidth="1"/>
    <col min="9730" max="9730" width="5.5703125" style="63" customWidth="1"/>
    <col min="9731" max="9731" width="11" style="63" customWidth="1"/>
    <col min="9732" max="9734" width="3.140625" style="63" customWidth="1"/>
    <col min="9735" max="9736" width="2" style="63" customWidth="1"/>
    <col min="9737" max="9737" width="1.28515625" style="63" customWidth="1"/>
    <col min="9738" max="9739" width="3.140625" style="63" customWidth="1"/>
    <col min="9740" max="9740" width="7.140625" style="63" customWidth="1"/>
    <col min="9741" max="9743" width="3.140625" style="63" customWidth="1"/>
    <col min="9744" max="9744" width="8.140625" style="63" customWidth="1"/>
    <col min="9745" max="9750" width="3.140625" style="63" customWidth="1"/>
    <col min="9751" max="9751" width="3" style="63" customWidth="1"/>
    <col min="9752" max="9752" width="3.140625" style="63" customWidth="1"/>
    <col min="9753" max="9753" width="5.42578125" style="63" customWidth="1"/>
    <col min="9754" max="9754" width="5.28515625" style="63" customWidth="1"/>
    <col min="9755" max="9780" width="3.140625" style="63" customWidth="1"/>
    <col min="9781" max="9784" width="0" style="63" hidden="1" customWidth="1"/>
    <col min="9785" max="9792" width="3.140625" style="63" customWidth="1"/>
    <col min="9793" max="9984" width="9.140625" style="63"/>
    <col min="9985" max="9985" width="4" style="63" customWidth="1"/>
    <col min="9986" max="9986" width="5.5703125" style="63" customWidth="1"/>
    <col min="9987" max="9987" width="11" style="63" customWidth="1"/>
    <col min="9988" max="9990" width="3.140625" style="63" customWidth="1"/>
    <col min="9991" max="9992" width="2" style="63" customWidth="1"/>
    <col min="9993" max="9993" width="1.28515625" style="63" customWidth="1"/>
    <col min="9994" max="9995" width="3.140625" style="63" customWidth="1"/>
    <col min="9996" max="9996" width="7.140625" style="63" customWidth="1"/>
    <col min="9997" max="9999" width="3.140625" style="63" customWidth="1"/>
    <col min="10000" max="10000" width="8.140625" style="63" customWidth="1"/>
    <col min="10001" max="10006" width="3.140625" style="63" customWidth="1"/>
    <col min="10007" max="10007" width="3" style="63" customWidth="1"/>
    <col min="10008" max="10008" width="3.140625" style="63" customWidth="1"/>
    <col min="10009" max="10009" width="5.42578125" style="63" customWidth="1"/>
    <col min="10010" max="10010" width="5.28515625" style="63" customWidth="1"/>
    <col min="10011" max="10036" width="3.140625" style="63" customWidth="1"/>
    <col min="10037" max="10040" width="0" style="63" hidden="1" customWidth="1"/>
    <col min="10041" max="10048" width="3.140625" style="63" customWidth="1"/>
    <col min="10049" max="10240" width="9.140625" style="63"/>
    <col min="10241" max="10241" width="4" style="63" customWidth="1"/>
    <col min="10242" max="10242" width="5.5703125" style="63" customWidth="1"/>
    <col min="10243" max="10243" width="11" style="63" customWidth="1"/>
    <col min="10244" max="10246" width="3.140625" style="63" customWidth="1"/>
    <col min="10247" max="10248" width="2" style="63" customWidth="1"/>
    <col min="10249" max="10249" width="1.28515625" style="63" customWidth="1"/>
    <col min="10250" max="10251" width="3.140625" style="63" customWidth="1"/>
    <col min="10252" max="10252" width="7.140625" style="63" customWidth="1"/>
    <col min="10253" max="10255" width="3.140625" style="63" customWidth="1"/>
    <col min="10256" max="10256" width="8.140625" style="63" customWidth="1"/>
    <col min="10257" max="10262" width="3.140625" style="63" customWidth="1"/>
    <col min="10263" max="10263" width="3" style="63" customWidth="1"/>
    <col min="10264" max="10264" width="3.140625" style="63" customWidth="1"/>
    <col min="10265" max="10265" width="5.42578125" style="63" customWidth="1"/>
    <col min="10266" max="10266" width="5.28515625" style="63" customWidth="1"/>
    <col min="10267" max="10292" width="3.140625" style="63" customWidth="1"/>
    <col min="10293" max="10296" width="0" style="63" hidden="1" customWidth="1"/>
    <col min="10297" max="10304" width="3.140625" style="63" customWidth="1"/>
    <col min="10305" max="10496" width="9.140625" style="63"/>
    <col min="10497" max="10497" width="4" style="63" customWidth="1"/>
    <col min="10498" max="10498" width="5.5703125" style="63" customWidth="1"/>
    <col min="10499" max="10499" width="11" style="63" customWidth="1"/>
    <col min="10500" max="10502" width="3.140625" style="63" customWidth="1"/>
    <col min="10503" max="10504" width="2" style="63" customWidth="1"/>
    <col min="10505" max="10505" width="1.28515625" style="63" customWidth="1"/>
    <col min="10506" max="10507" width="3.140625" style="63" customWidth="1"/>
    <col min="10508" max="10508" width="7.140625" style="63" customWidth="1"/>
    <col min="10509" max="10511" width="3.140625" style="63" customWidth="1"/>
    <col min="10512" max="10512" width="8.140625" style="63" customWidth="1"/>
    <col min="10513" max="10518" width="3.140625" style="63" customWidth="1"/>
    <col min="10519" max="10519" width="3" style="63" customWidth="1"/>
    <col min="10520" max="10520" width="3.140625" style="63" customWidth="1"/>
    <col min="10521" max="10521" width="5.42578125" style="63" customWidth="1"/>
    <col min="10522" max="10522" width="5.28515625" style="63" customWidth="1"/>
    <col min="10523" max="10548" width="3.140625" style="63" customWidth="1"/>
    <col min="10549" max="10552" width="0" style="63" hidden="1" customWidth="1"/>
    <col min="10553" max="10560" width="3.140625" style="63" customWidth="1"/>
    <col min="10561" max="10752" width="9.140625" style="63"/>
    <col min="10753" max="10753" width="4" style="63" customWidth="1"/>
    <col min="10754" max="10754" width="5.5703125" style="63" customWidth="1"/>
    <col min="10755" max="10755" width="11" style="63" customWidth="1"/>
    <col min="10756" max="10758" width="3.140625" style="63" customWidth="1"/>
    <col min="10759" max="10760" width="2" style="63" customWidth="1"/>
    <col min="10761" max="10761" width="1.28515625" style="63" customWidth="1"/>
    <col min="10762" max="10763" width="3.140625" style="63" customWidth="1"/>
    <col min="10764" max="10764" width="7.140625" style="63" customWidth="1"/>
    <col min="10765" max="10767" width="3.140625" style="63" customWidth="1"/>
    <col min="10768" max="10768" width="8.140625" style="63" customWidth="1"/>
    <col min="10769" max="10774" width="3.140625" style="63" customWidth="1"/>
    <col min="10775" max="10775" width="3" style="63" customWidth="1"/>
    <col min="10776" max="10776" width="3.140625" style="63" customWidth="1"/>
    <col min="10777" max="10777" width="5.42578125" style="63" customWidth="1"/>
    <col min="10778" max="10778" width="5.28515625" style="63" customWidth="1"/>
    <col min="10779" max="10804" width="3.140625" style="63" customWidth="1"/>
    <col min="10805" max="10808" width="0" style="63" hidden="1" customWidth="1"/>
    <col min="10809" max="10816" width="3.140625" style="63" customWidth="1"/>
    <col min="10817" max="11008" width="9.140625" style="63"/>
    <col min="11009" max="11009" width="4" style="63" customWidth="1"/>
    <col min="11010" max="11010" width="5.5703125" style="63" customWidth="1"/>
    <col min="11011" max="11011" width="11" style="63" customWidth="1"/>
    <col min="11012" max="11014" width="3.140625" style="63" customWidth="1"/>
    <col min="11015" max="11016" width="2" style="63" customWidth="1"/>
    <col min="11017" max="11017" width="1.28515625" style="63" customWidth="1"/>
    <col min="11018" max="11019" width="3.140625" style="63" customWidth="1"/>
    <col min="11020" max="11020" width="7.140625" style="63" customWidth="1"/>
    <col min="11021" max="11023" width="3.140625" style="63" customWidth="1"/>
    <col min="11024" max="11024" width="8.140625" style="63" customWidth="1"/>
    <col min="11025" max="11030" width="3.140625" style="63" customWidth="1"/>
    <col min="11031" max="11031" width="3" style="63" customWidth="1"/>
    <col min="11032" max="11032" width="3.140625" style="63" customWidth="1"/>
    <col min="11033" max="11033" width="5.42578125" style="63" customWidth="1"/>
    <col min="11034" max="11034" width="5.28515625" style="63" customWidth="1"/>
    <col min="11035" max="11060" width="3.140625" style="63" customWidth="1"/>
    <col min="11061" max="11064" width="0" style="63" hidden="1" customWidth="1"/>
    <col min="11065" max="11072" width="3.140625" style="63" customWidth="1"/>
    <col min="11073" max="11264" width="9.140625" style="63"/>
    <col min="11265" max="11265" width="4" style="63" customWidth="1"/>
    <col min="11266" max="11266" width="5.5703125" style="63" customWidth="1"/>
    <col min="11267" max="11267" width="11" style="63" customWidth="1"/>
    <col min="11268" max="11270" width="3.140625" style="63" customWidth="1"/>
    <col min="11271" max="11272" width="2" style="63" customWidth="1"/>
    <col min="11273" max="11273" width="1.28515625" style="63" customWidth="1"/>
    <col min="11274" max="11275" width="3.140625" style="63" customWidth="1"/>
    <col min="11276" max="11276" width="7.140625" style="63" customWidth="1"/>
    <col min="11277" max="11279" width="3.140625" style="63" customWidth="1"/>
    <col min="11280" max="11280" width="8.140625" style="63" customWidth="1"/>
    <col min="11281" max="11286" width="3.140625" style="63" customWidth="1"/>
    <col min="11287" max="11287" width="3" style="63" customWidth="1"/>
    <col min="11288" max="11288" width="3.140625" style="63" customWidth="1"/>
    <col min="11289" max="11289" width="5.42578125" style="63" customWidth="1"/>
    <col min="11290" max="11290" width="5.28515625" style="63" customWidth="1"/>
    <col min="11291" max="11316" width="3.140625" style="63" customWidth="1"/>
    <col min="11317" max="11320" width="0" style="63" hidden="1" customWidth="1"/>
    <col min="11321" max="11328" width="3.140625" style="63" customWidth="1"/>
    <col min="11329" max="11520" width="9.140625" style="63"/>
    <col min="11521" max="11521" width="4" style="63" customWidth="1"/>
    <col min="11522" max="11522" width="5.5703125" style="63" customWidth="1"/>
    <col min="11523" max="11523" width="11" style="63" customWidth="1"/>
    <col min="11524" max="11526" width="3.140625" style="63" customWidth="1"/>
    <col min="11527" max="11528" width="2" style="63" customWidth="1"/>
    <col min="11529" max="11529" width="1.28515625" style="63" customWidth="1"/>
    <col min="11530" max="11531" width="3.140625" style="63" customWidth="1"/>
    <col min="11532" max="11532" width="7.140625" style="63" customWidth="1"/>
    <col min="11533" max="11535" width="3.140625" style="63" customWidth="1"/>
    <col min="11536" max="11536" width="8.140625" style="63" customWidth="1"/>
    <col min="11537" max="11542" width="3.140625" style="63" customWidth="1"/>
    <col min="11543" max="11543" width="3" style="63" customWidth="1"/>
    <col min="11544" max="11544" width="3.140625" style="63" customWidth="1"/>
    <col min="11545" max="11545" width="5.42578125" style="63" customWidth="1"/>
    <col min="11546" max="11546" width="5.28515625" style="63" customWidth="1"/>
    <col min="11547" max="11572" width="3.140625" style="63" customWidth="1"/>
    <col min="11573" max="11576" width="0" style="63" hidden="1" customWidth="1"/>
    <col min="11577" max="11584" width="3.140625" style="63" customWidth="1"/>
    <col min="11585" max="11776" width="9.140625" style="63"/>
    <col min="11777" max="11777" width="4" style="63" customWidth="1"/>
    <col min="11778" max="11778" width="5.5703125" style="63" customWidth="1"/>
    <col min="11779" max="11779" width="11" style="63" customWidth="1"/>
    <col min="11780" max="11782" width="3.140625" style="63" customWidth="1"/>
    <col min="11783" max="11784" width="2" style="63" customWidth="1"/>
    <col min="11785" max="11785" width="1.28515625" style="63" customWidth="1"/>
    <col min="11786" max="11787" width="3.140625" style="63" customWidth="1"/>
    <col min="11788" max="11788" width="7.140625" style="63" customWidth="1"/>
    <col min="11789" max="11791" width="3.140625" style="63" customWidth="1"/>
    <col min="11792" max="11792" width="8.140625" style="63" customWidth="1"/>
    <col min="11793" max="11798" width="3.140625" style="63" customWidth="1"/>
    <col min="11799" max="11799" width="3" style="63" customWidth="1"/>
    <col min="11800" max="11800" width="3.140625" style="63" customWidth="1"/>
    <col min="11801" max="11801" width="5.42578125" style="63" customWidth="1"/>
    <col min="11802" max="11802" width="5.28515625" style="63" customWidth="1"/>
    <col min="11803" max="11828" width="3.140625" style="63" customWidth="1"/>
    <col min="11829" max="11832" width="0" style="63" hidden="1" customWidth="1"/>
    <col min="11833" max="11840" width="3.140625" style="63" customWidth="1"/>
    <col min="11841" max="12032" width="9.140625" style="63"/>
    <col min="12033" max="12033" width="4" style="63" customWidth="1"/>
    <col min="12034" max="12034" width="5.5703125" style="63" customWidth="1"/>
    <col min="12035" max="12035" width="11" style="63" customWidth="1"/>
    <col min="12036" max="12038" width="3.140625" style="63" customWidth="1"/>
    <col min="12039" max="12040" width="2" style="63" customWidth="1"/>
    <col min="12041" max="12041" width="1.28515625" style="63" customWidth="1"/>
    <col min="12042" max="12043" width="3.140625" style="63" customWidth="1"/>
    <col min="12044" max="12044" width="7.140625" style="63" customWidth="1"/>
    <col min="12045" max="12047" width="3.140625" style="63" customWidth="1"/>
    <col min="12048" max="12048" width="8.140625" style="63" customWidth="1"/>
    <col min="12049" max="12054" width="3.140625" style="63" customWidth="1"/>
    <col min="12055" max="12055" width="3" style="63" customWidth="1"/>
    <col min="12056" max="12056" width="3.140625" style="63" customWidth="1"/>
    <col min="12057" max="12057" width="5.42578125" style="63" customWidth="1"/>
    <col min="12058" max="12058" width="5.28515625" style="63" customWidth="1"/>
    <col min="12059" max="12084" width="3.140625" style="63" customWidth="1"/>
    <col min="12085" max="12088" width="0" style="63" hidden="1" customWidth="1"/>
    <col min="12089" max="12096" width="3.140625" style="63" customWidth="1"/>
    <col min="12097" max="12288" width="9.140625" style="63"/>
    <col min="12289" max="12289" width="4" style="63" customWidth="1"/>
    <col min="12290" max="12290" width="5.5703125" style="63" customWidth="1"/>
    <col min="12291" max="12291" width="11" style="63" customWidth="1"/>
    <col min="12292" max="12294" width="3.140625" style="63" customWidth="1"/>
    <col min="12295" max="12296" width="2" style="63" customWidth="1"/>
    <col min="12297" max="12297" width="1.28515625" style="63" customWidth="1"/>
    <col min="12298" max="12299" width="3.140625" style="63" customWidth="1"/>
    <col min="12300" max="12300" width="7.140625" style="63" customWidth="1"/>
    <col min="12301" max="12303" width="3.140625" style="63" customWidth="1"/>
    <col min="12304" max="12304" width="8.140625" style="63" customWidth="1"/>
    <col min="12305" max="12310" width="3.140625" style="63" customWidth="1"/>
    <col min="12311" max="12311" width="3" style="63" customWidth="1"/>
    <col min="12312" max="12312" width="3.140625" style="63" customWidth="1"/>
    <col min="12313" max="12313" width="5.42578125" style="63" customWidth="1"/>
    <col min="12314" max="12314" width="5.28515625" style="63" customWidth="1"/>
    <col min="12315" max="12340" width="3.140625" style="63" customWidth="1"/>
    <col min="12341" max="12344" width="0" style="63" hidden="1" customWidth="1"/>
    <col min="12345" max="12352" width="3.140625" style="63" customWidth="1"/>
    <col min="12353" max="12544" width="9.140625" style="63"/>
    <col min="12545" max="12545" width="4" style="63" customWidth="1"/>
    <col min="12546" max="12546" width="5.5703125" style="63" customWidth="1"/>
    <col min="12547" max="12547" width="11" style="63" customWidth="1"/>
    <col min="12548" max="12550" width="3.140625" style="63" customWidth="1"/>
    <col min="12551" max="12552" width="2" style="63" customWidth="1"/>
    <col min="12553" max="12553" width="1.28515625" style="63" customWidth="1"/>
    <col min="12554" max="12555" width="3.140625" style="63" customWidth="1"/>
    <col min="12556" max="12556" width="7.140625" style="63" customWidth="1"/>
    <col min="12557" max="12559" width="3.140625" style="63" customWidth="1"/>
    <col min="12560" max="12560" width="8.140625" style="63" customWidth="1"/>
    <col min="12561" max="12566" width="3.140625" style="63" customWidth="1"/>
    <col min="12567" max="12567" width="3" style="63" customWidth="1"/>
    <col min="12568" max="12568" width="3.140625" style="63" customWidth="1"/>
    <col min="12569" max="12569" width="5.42578125" style="63" customWidth="1"/>
    <col min="12570" max="12570" width="5.28515625" style="63" customWidth="1"/>
    <col min="12571" max="12596" width="3.140625" style="63" customWidth="1"/>
    <col min="12597" max="12600" width="0" style="63" hidden="1" customWidth="1"/>
    <col min="12601" max="12608" width="3.140625" style="63" customWidth="1"/>
    <col min="12609" max="12800" width="9.140625" style="63"/>
    <col min="12801" max="12801" width="4" style="63" customWidth="1"/>
    <col min="12802" max="12802" width="5.5703125" style="63" customWidth="1"/>
    <col min="12803" max="12803" width="11" style="63" customWidth="1"/>
    <col min="12804" max="12806" width="3.140625" style="63" customWidth="1"/>
    <col min="12807" max="12808" width="2" style="63" customWidth="1"/>
    <col min="12809" max="12809" width="1.28515625" style="63" customWidth="1"/>
    <col min="12810" max="12811" width="3.140625" style="63" customWidth="1"/>
    <col min="12812" max="12812" width="7.140625" style="63" customWidth="1"/>
    <col min="12813" max="12815" width="3.140625" style="63" customWidth="1"/>
    <col min="12816" max="12816" width="8.140625" style="63" customWidth="1"/>
    <col min="12817" max="12822" width="3.140625" style="63" customWidth="1"/>
    <col min="12823" max="12823" width="3" style="63" customWidth="1"/>
    <col min="12824" max="12824" width="3.140625" style="63" customWidth="1"/>
    <col min="12825" max="12825" width="5.42578125" style="63" customWidth="1"/>
    <col min="12826" max="12826" width="5.28515625" style="63" customWidth="1"/>
    <col min="12827" max="12852" width="3.140625" style="63" customWidth="1"/>
    <col min="12853" max="12856" width="0" style="63" hidden="1" customWidth="1"/>
    <col min="12857" max="12864" width="3.140625" style="63" customWidth="1"/>
    <col min="12865" max="13056" width="9.140625" style="63"/>
    <col min="13057" max="13057" width="4" style="63" customWidth="1"/>
    <col min="13058" max="13058" width="5.5703125" style="63" customWidth="1"/>
    <col min="13059" max="13059" width="11" style="63" customWidth="1"/>
    <col min="13060" max="13062" width="3.140625" style="63" customWidth="1"/>
    <col min="13063" max="13064" width="2" style="63" customWidth="1"/>
    <col min="13065" max="13065" width="1.28515625" style="63" customWidth="1"/>
    <col min="13066" max="13067" width="3.140625" style="63" customWidth="1"/>
    <col min="13068" max="13068" width="7.140625" style="63" customWidth="1"/>
    <col min="13069" max="13071" width="3.140625" style="63" customWidth="1"/>
    <col min="13072" max="13072" width="8.140625" style="63" customWidth="1"/>
    <col min="13073" max="13078" width="3.140625" style="63" customWidth="1"/>
    <col min="13079" max="13079" width="3" style="63" customWidth="1"/>
    <col min="13080" max="13080" width="3.140625" style="63" customWidth="1"/>
    <col min="13081" max="13081" width="5.42578125" style="63" customWidth="1"/>
    <col min="13082" max="13082" width="5.28515625" style="63" customWidth="1"/>
    <col min="13083" max="13108" width="3.140625" style="63" customWidth="1"/>
    <col min="13109" max="13112" width="0" style="63" hidden="1" customWidth="1"/>
    <col min="13113" max="13120" width="3.140625" style="63" customWidth="1"/>
    <col min="13121" max="13312" width="9.140625" style="63"/>
    <col min="13313" max="13313" width="4" style="63" customWidth="1"/>
    <col min="13314" max="13314" width="5.5703125" style="63" customWidth="1"/>
    <col min="13315" max="13315" width="11" style="63" customWidth="1"/>
    <col min="13316" max="13318" width="3.140625" style="63" customWidth="1"/>
    <col min="13319" max="13320" width="2" style="63" customWidth="1"/>
    <col min="13321" max="13321" width="1.28515625" style="63" customWidth="1"/>
    <col min="13322" max="13323" width="3.140625" style="63" customWidth="1"/>
    <col min="13324" max="13324" width="7.140625" style="63" customWidth="1"/>
    <col min="13325" max="13327" width="3.140625" style="63" customWidth="1"/>
    <col min="13328" max="13328" width="8.140625" style="63" customWidth="1"/>
    <col min="13329" max="13334" width="3.140625" style="63" customWidth="1"/>
    <col min="13335" max="13335" width="3" style="63" customWidth="1"/>
    <col min="13336" max="13336" width="3.140625" style="63" customWidth="1"/>
    <col min="13337" max="13337" width="5.42578125" style="63" customWidth="1"/>
    <col min="13338" max="13338" width="5.28515625" style="63" customWidth="1"/>
    <col min="13339" max="13364" width="3.140625" style="63" customWidth="1"/>
    <col min="13365" max="13368" width="0" style="63" hidden="1" customWidth="1"/>
    <col min="13369" max="13376" width="3.140625" style="63" customWidth="1"/>
    <col min="13377" max="13568" width="9.140625" style="63"/>
    <col min="13569" max="13569" width="4" style="63" customWidth="1"/>
    <col min="13570" max="13570" width="5.5703125" style="63" customWidth="1"/>
    <col min="13571" max="13571" width="11" style="63" customWidth="1"/>
    <col min="13572" max="13574" width="3.140625" style="63" customWidth="1"/>
    <col min="13575" max="13576" width="2" style="63" customWidth="1"/>
    <col min="13577" max="13577" width="1.28515625" style="63" customWidth="1"/>
    <col min="13578" max="13579" width="3.140625" style="63" customWidth="1"/>
    <col min="13580" max="13580" width="7.140625" style="63" customWidth="1"/>
    <col min="13581" max="13583" width="3.140625" style="63" customWidth="1"/>
    <col min="13584" max="13584" width="8.140625" style="63" customWidth="1"/>
    <col min="13585" max="13590" width="3.140625" style="63" customWidth="1"/>
    <col min="13591" max="13591" width="3" style="63" customWidth="1"/>
    <col min="13592" max="13592" width="3.140625" style="63" customWidth="1"/>
    <col min="13593" max="13593" width="5.42578125" style="63" customWidth="1"/>
    <col min="13594" max="13594" width="5.28515625" style="63" customWidth="1"/>
    <col min="13595" max="13620" width="3.140625" style="63" customWidth="1"/>
    <col min="13621" max="13624" width="0" style="63" hidden="1" customWidth="1"/>
    <col min="13625" max="13632" width="3.140625" style="63" customWidth="1"/>
    <col min="13633" max="13824" width="9.140625" style="63"/>
    <col min="13825" max="13825" width="4" style="63" customWidth="1"/>
    <col min="13826" max="13826" width="5.5703125" style="63" customWidth="1"/>
    <col min="13827" max="13827" width="11" style="63" customWidth="1"/>
    <col min="13828" max="13830" width="3.140625" style="63" customWidth="1"/>
    <col min="13831" max="13832" width="2" style="63" customWidth="1"/>
    <col min="13833" max="13833" width="1.28515625" style="63" customWidth="1"/>
    <col min="13834" max="13835" width="3.140625" style="63" customWidth="1"/>
    <col min="13836" max="13836" width="7.140625" style="63" customWidth="1"/>
    <col min="13837" max="13839" width="3.140625" style="63" customWidth="1"/>
    <col min="13840" max="13840" width="8.140625" style="63" customWidth="1"/>
    <col min="13841" max="13846" width="3.140625" style="63" customWidth="1"/>
    <col min="13847" max="13847" width="3" style="63" customWidth="1"/>
    <col min="13848" max="13848" width="3.140625" style="63" customWidth="1"/>
    <col min="13849" max="13849" width="5.42578125" style="63" customWidth="1"/>
    <col min="13850" max="13850" width="5.28515625" style="63" customWidth="1"/>
    <col min="13851" max="13876" width="3.140625" style="63" customWidth="1"/>
    <col min="13877" max="13880" width="0" style="63" hidden="1" customWidth="1"/>
    <col min="13881" max="13888" width="3.140625" style="63" customWidth="1"/>
    <col min="13889" max="14080" width="9.140625" style="63"/>
    <col min="14081" max="14081" width="4" style="63" customWidth="1"/>
    <col min="14082" max="14082" width="5.5703125" style="63" customWidth="1"/>
    <col min="14083" max="14083" width="11" style="63" customWidth="1"/>
    <col min="14084" max="14086" width="3.140625" style="63" customWidth="1"/>
    <col min="14087" max="14088" width="2" style="63" customWidth="1"/>
    <col min="14089" max="14089" width="1.28515625" style="63" customWidth="1"/>
    <col min="14090" max="14091" width="3.140625" style="63" customWidth="1"/>
    <col min="14092" max="14092" width="7.140625" style="63" customWidth="1"/>
    <col min="14093" max="14095" width="3.140625" style="63" customWidth="1"/>
    <col min="14096" max="14096" width="8.140625" style="63" customWidth="1"/>
    <col min="14097" max="14102" width="3.140625" style="63" customWidth="1"/>
    <col min="14103" max="14103" width="3" style="63" customWidth="1"/>
    <col min="14104" max="14104" width="3.140625" style="63" customWidth="1"/>
    <col min="14105" max="14105" width="5.42578125" style="63" customWidth="1"/>
    <col min="14106" max="14106" width="5.28515625" style="63" customWidth="1"/>
    <col min="14107" max="14132" width="3.140625" style="63" customWidth="1"/>
    <col min="14133" max="14136" width="0" style="63" hidden="1" customWidth="1"/>
    <col min="14137" max="14144" width="3.140625" style="63" customWidth="1"/>
    <col min="14145" max="14336" width="9.140625" style="63"/>
    <col min="14337" max="14337" width="4" style="63" customWidth="1"/>
    <col min="14338" max="14338" width="5.5703125" style="63" customWidth="1"/>
    <col min="14339" max="14339" width="11" style="63" customWidth="1"/>
    <col min="14340" max="14342" width="3.140625" style="63" customWidth="1"/>
    <col min="14343" max="14344" width="2" style="63" customWidth="1"/>
    <col min="14345" max="14345" width="1.28515625" style="63" customWidth="1"/>
    <col min="14346" max="14347" width="3.140625" style="63" customWidth="1"/>
    <col min="14348" max="14348" width="7.140625" style="63" customWidth="1"/>
    <col min="14349" max="14351" width="3.140625" style="63" customWidth="1"/>
    <col min="14352" max="14352" width="8.140625" style="63" customWidth="1"/>
    <col min="14353" max="14358" width="3.140625" style="63" customWidth="1"/>
    <col min="14359" max="14359" width="3" style="63" customWidth="1"/>
    <col min="14360" max="14360" width="3.140625" style="63" customWidth="1"/>
    <col min="14361" max="14361" width="5.42578125" style="63" customWidth="1"/>
    <col min="14362" max="14362" width="5.28515625" style="63" customWidth="1"/>
    <col min="14363" max="14388" width="3.140625" style="63" customWidth="1"/>
    <col min="14389" max="14392" width="0" style="63" hidden="1" customWidth="1"/>
    <col min="14393" max="14400" width="3.140625" style="63" customWidth="1"/>
    <col min="14401" max="14592" width="9.140625" style="63"/>
    <col min="14593" max="14593" width="4" style="63" customWidth="1"/>
    <col min="14594" max="14594" width="5.5703125" style="63" customWidth="1"/>
    <col min="14595" max="14595" width="11" style="63" customWidth="1"/>
    <col min="14596" max="14598" width="3.140625" style="63" customWidth="1"/>
    <col min="14599" max="14600" width="2" style="63" customWidth="1"/>
    <col min="14601" max="14601" width="1.28515625" style="63" customWidth="1"/>
    <col min="14602" max="14603" width="3.140625" style="63" customWidth="1"/>
    <col min="14604" max="14604" width="7.140625" style="63" customWidth="1"/>
    <col min="14605" max="14607" width="3.140625" style="63" customWidth="1"/>
    <col min="14608" max="14608" width="8.140625" style="63" customWidth="1"/>
    <col min="14609" max="14614" width="3.140625" style="63" customWidth="1"/>
    <col min="14615" max="14615" width="3" style="63" customWidth="1"/>
    <col min="14616" max="14616" width="3.140625" style="63" customWidth="1"/>
    <col min="14617" max="14617" width="5.42578125" style="63" customWidth="1"/>
    <col min="14618" max="14618" width="5.28515625" style="63" customWidth="1"/>
    <col min="14619" max="14644" width="3.140625" style="63" customWidth="1"/>
    <col min="14645" max="14648" width="0" style="63" hidden="1" customWidth="1"/>
    <col min="14649" max="14656" width="3.140625" style="63" customWidth="1"/>
    <col min="14657" max="14848" width="9.140625" style="63"/>
    <col min="14849" max="14849" width="4" style="63" customWidth="1"/>
    <col min="14850" max="14850" width="5.5703125" style="63" customWidth="1"/>
    <col min="14851" max="14851" width="11" style="63" customWidth="1"/>
    <col min="14852" max="14854" width="3.140625" style="63" customWidth="1"/>
    <col min="14855" max="14856" width="2" style="63" customWidth="1"/>
    <col min="14857" max="14857" width="1.28515625" style="63" customWidth="1"/>
    <col min="14858" max="14859" width="3.140625" style="63" customWidth="1"/>
    <col min="14860" max="14860" width="7.140625" style="63" customWidth="1"/>
    <col min="14861" max="14863" width="3.140625" style="63" customWidth="1"/>
    <col min="14864" max="14864" width="8.140625" style="63" customWidth="1"/>
    <col min="14865" max="14870" width="3.140625" style="63" customWidth="1"/>
    <col min="14871" max="14871" width="3" style="63" customWidth="1"/>
    <col min="14872" max="14872" width="3.140625" style="63" customWidth="1"/>
    <col min="14873" max="14873" width="5.42578125" style="63" customWidth="1"/>
    <col min="14874" max="14874" width="5.28515625" style="63" customWidth="1"/>
    <col min="14875" max="14900" width="3.140625" style="63" customWidth="1"/>
    <col min="14901" max="14904" width="0" style="63" hidden="1" customWidth="1"/>
    <col min="14905" max="14912" width="3.140625" style="63" customWidth="1"/>
    <col min="14913" max="15104" width="9.140625" style="63"/>
    <col min="15105" max="15105" width="4" style="63" customWidth="1"/>
    <col min="15106" max="15106" width="5.5703125" style="63" customWidth="1"/>
    <col min="15107" max="15107" width="11" style="63" customWidth="1"/>
    <col min="15108" max="15110" width="3.140625" style="63" customWidth="1"/>
    <col min="15111" max="15112" width="2" style="63" customWidth="1"/>
    <col min="15113" max="15113" width="1.28515625" style="63" customWidth="1"/>
    <col min="15114" max="15115" width="3.140625" style="63" customWidth="1"/>
    <col min="15116" max="15116" width="7.140625" style="63" customWidth="1"/>
    <col min="15117" max="15119" width="3.140625" style="63" customWidth="1"/>
    <col min="15120" max="15120" width="8.140625" style="63" customWidth="1"/>
    <col min="15121" max="15126" width="3.140625" style="63" customWidth="1"/>
    <col min="15127" max="15127" width="3" style="63" customWidth="1"/>
    <col min="15128" max="15128" width="3.140625" style="63" customWidth="1"/>
    <col min="15129" max="15129" width="5.42578125" style="63" customWidth="1"/>
    <col min="15130" max="15130" width="5.28515625" style="63" customWidth="1"/>
    <col min="15131" max="15156" width="3.140625" style="63" customWidth="1"/>
    <col min="15157" max="15160" width="0" style="63" hidden="1" customWidth="1"/>
    <col min="15161" max="15168" width="3.140625" style="63" customWidth="1"/>
    <col min="15169" max="15360" width="9.140625" style="63"/>
    <col min="15361" max="15361" width="4" style="63" customWidth="1"/>
    <col min="15362" max="15362" width="5.5703125" style="63" customWidth="1"/>
    <col min="15363" max="15363" width="11" style="63" customWidth="1"/>
    <col min="15364" max="15366" width="3.140625" style="63" customWidth="1"/>
    <col min="15367" max="15368" width="2" style="63" customWidth="1"/>
    <col min="15369" max="15369" width="1.28515625" style="63" customWidth="1"/>
    <col min="15370" max="15371" width="3.140625" style="63" customWidth="1"/>
    <col min="15372" max="15372" width="7.140625" style="63" customWidth="1"/>
    <col min="15373" max="15375" width="3.140625" style="63" customWidth="1"/>
    <col min="15376" max="15376" width="8.140625" style="63" customWidth="1"/>
    <col min="15377" max="15382" width="3.140625" style="63" customWidth="1"/>
    <col min="15383" max="15383" width="3" style="63" customWidth="1"/>
    <col min="15384" max="15384" width="3.140625" style="63" customWidth="1"/>
    <col min="15385" max="15385" width="5.42578125" style="63" customWidth="1"/>
    <col min="15386" max="15386" width="5.28515625" style="63" customWidth="1"/>
    <col min="15387" max="15412" width="3.140625" style="63" customWidth="1"/>
    <col min="15413" max="15416" width="0" style="63" hidden="1" customWidth="1"/>
    <col min="15417" max="15424" width="3.140625" style="63" customWidth="1"/>
    <col min="15425" max="15616" width="9.140625" style="63"/>
    <col min="15617" max="15617" width="4" style="63" customWidth="1"/>
    <col min="15618" max="15618" width="5.5703125" style="63" customWidth="1"/>
    <col min="15619" max="15619" width="11" style="63" customWidth="1"/>
    <col min="15620" max="15622" width="3.140625" style="63" customWidth="1"/>
    <col min="15623" max="15624" width="2" style="63" customWidth="1"/>
    <col min="15625" max="15625" width="1.28515625" style="63" customWidth="1"/>
    <col min="15626" max="15627" width="3.140625" style="63" customWidth="1"/>
    <col min="15628" max="15628" width="7.140625" style="63" customWidth="1"/>
    <col min="15629" max="15631" width="3.140625" style="63" customWidth="1"/>
    <col min="15632" max="15632" width="8.140625" style="63" customWidth="1"/>
    <col min="15633" max="15638" width="3.140625" style="63" customWidth="1"/>
    <col min="15639" max="15639" width="3" style="63" customWidth="1"/>
    <col min="15640" max="15640" width="3.140625" style="63" customWidth="1"/>
    <col min="15641" max="15641" width="5.42578125" style="63" customWidth="1"/>
    <col min="15642" max="15642" width="5.28515625" style="63" customWidth="1"/>
    <col min="15643" max="15668" width="3.140625" style="63" customWidth="1"/>
    <col min="15669" max="15672" width="0" style="63" hidden="1" customWidth="1"/>
    <col min="15673" max="15680" width="3.140625" style="63" customWidth="1"/>
    <col min="15681" max="15872" width="9.140625" style="63"/>
    <col min="15873" max="15873" width="4" style="63" customWidth="1"/>
    <col min="15874" max="15874" width="5.5703125" style="63" customWidth="1"/>
    <col min="15875" max="15875" width="11" style="63" customWidth="1"/>
    <col min="15876" max="15878" width="3.140625" style="63" customWidth="1"/>
    <col min="15879" max="15880" width="2" style="63" customWidth="1"/>
    <col min="15881" max="15881" width="1.28515625" style="63" customWidth="1"/>
    <col min="15882" max="15883" width="3.140625" style="63" customWidth="1"/>
    <col min="15884" max="15884" width="7.140625" style="63" customWidth="1"/>
    <col min="15885" max="15887" width="3.140625" style="63" customWidth="1"/>
    <col min="15888" max="15888" width="8.140625" style="63" customWidth="1"/>
    <col min="15889" max="15894" width="3.140625" style="63" customWidth="1"/>
    <col min="15895" max="15895" width="3" style="63" customWidth="1"/>
    <col min="15896" max="15896" width="3.140625" style="63" customWidth="1"/>
    <col min="15897" max="15897" width="5.42578125" style="63" customWidth="1"/>
    <col min="15898" max="15898" width="5.28515625" style="63" customWidth="1"/>
    <col min="15899" max="15924" width="3.140625" style="63" customWidth="1"/>
    <col min="15925" max="15928" width="0" style="63" hidden="1" customWidth="1"/>
    <col min="15929" max="15936" width="3.140625" style="63" customWidth="1"/>
    <col min="15937" max="16128" width="9.140625" style="63"/>
    <col min="16129" max="16129" width="4" style="63" customWidth="1"/>
    <col min="16130" max="16130" width="5.5703125" style="63" customWidth="1"/>
    <col min="16131" max="16131" width="11" style="63" customWidth="1"/>
    <col min="16132" max="16134" width="3.140625" style="63" customWidth="1"/>
    <col min="16135" max="16136" width="2" style="63" customWidth="1"/>
    <col min="16137" max="16137" width="1.28515625" style="63" customWidth="1"/>
    <col min="16138" max="16139" width="3.140625" style="63" customWidth="1"/>
    <col min="16140" max="16140" width="7.140625" style="63" customWidth="1"/>
    <col min="16141" max="16143" width="3.140625" style="63" customWidth="1"/>
    <col min="16144" max="16144" width="8.140625" style="63" customWidth="1"/>
    <col min="16145" max="16150" width="3.140625" style="63" customWidth="1"/>
    <col min="16151" max="16151" width="3" style="63" customWidth="1"/>
    <col min="16152" max="16152" width="3.140625" style="63" customWidth="1"/>
    <col min="16153" max="16153" width="5.42578125" style="63" customWidth="1"/>
    <col min="16154" max="16154" width="5.28515625" style="63" customWidth="1"/>
    <col min="16155" max="16180" width="3.140625" style="63" customWidth="1"/>
    <col min="16181" max="16184" width="0" style="63" hidden="1" customWidth="1"/>
    <col min="16185" max="16192" width="3.140625" style="63" customWidth="1"/>
    <col min="16193" max="16384" width="9.140625" style="63"/>
  </cols>
  <sheetData>
    <row r="1" spans="1:62" ht="8.25" customHeight="1" thickTop="1" x14ac:dyDescent="0.2">
      <c r="A1" s="60"/>
      <c r="B1" s="366" t="s">
        <v>395</v>
      </c>
      <c r="C1" s="367"/>
      <c r="D1" s="367"/>
      <c r="E1" s="367"/>
      <c r="F1" s="367"/>
      <c r="G1" s="367"/>
      <c r="H1" s="367"/>
      <c r="I1" s="367"/>
      <c r="J1" s="367"/>
      <c r="K1" s="367"/>
      <c r="L1" s="367"/>
      <c r="M1" s="367"/>
      <c r="N1" s="367"/>
      <c r="O1" s="367"/>
      <c r="P1" s="367"/>
      <c r="Q1" s="367"/>
      <c r="R1" s="367"/>
      <c r="S1" s="367"/>
      <c r="T1" s="367"/>
      <c r="U1" s="367"/>
      <c r="V1" s="367"/>
      <c r="W1" s="367"/>
      <c r="X1" s="367"/>
      <c r="Y1" s="367"/>
      <c r="Z1" s="368"/>
    </row>
    <row r="2" spans="1:62" x14ac:dyDescent="0.2">
      <c r="A2" s="60"/>
      <c r="B2" s="369"/>
      <c r="C2" s="370"/>
      <c r="D2" s="370"/>
      <c r="E2" s="370"/>
      <c r="F2" s="370"/>
      <c r="G2" s="370"/>
      <c r="H2" s="370"/>
      <c r="I2" s="370"/>
      <c r="J2" s="370"/>
      <c r="K2" s="370"/>
      <c r="L2" s="370"/>
      <c r="M2" s="370"/>
      <c r="N2" s="370"/>
      <c r="O2" s="370"/>
      <c r="P2" s="370"/>
      <c r="Q2" s="370"/>
      <c r="R2" s="370"/>
      <c r="S2" s="370"/>
      <c r="T2" s="370"/>
      <c r="U2" s="370"/>
      <c r="V2" s="370"/>
      <c r="W2" s="370"/>
      <c r="X2" s="370"/>
      <c r="Y2" s="370"/>
      <c r="Z2" s="371"/>
      <c r="BJ2" s="166" t="s">
        <v>391</v>
      </c>
    </row>
    <row r="3" spans="1:62" ht="14.25" x14ac:dyDescent="0.2">
      <c r="A3" s="60"/>
      <c r="B3" s="372" t="s">
        <v>396</v>
      </c>
      <c r="C3" s="373"/>
      <c r="D3" s="373"/>
      <c r="E3" s="373"/>
      <c r="F3" s="373"/>
      <c r="G3" s="373"/>
      <c r="H3" s="373"/>
      <c r="I3" s="373"/>
      <c r="J3" s="373"/>
      <c r="K3" s="373"/>
      <c r="L3" s="373"/>
      <c r="M3" s="373"/>
      <c r="N3" s="373"/>
      <c r="O3" s="373"/>
      <c r="P3" s="373"/>
      <c r="Q3" s="373"/>
      <c r="R3" s="373"/>
      <c r="S3" s="373"/>
      <c r="T3" s="373"/>
      <c r="U3" s="373"/>
      <c r="V3" s="373"/>
      <c r="W3" s="373"/>
      <c r="X3" s="373"/>
      <c r="Y3" s="373"/>
      <c r="Z3" s="374"/>
      <c r="AF3" s="375" t="s">
        <v>397</v>
      </c>
      <c r="AG3" s="376"/>
      <c r="AH3" s="376"/>
      <c r="AI3" s="376"/>
      <c r="AJ3" s="376"/>
      <c r="AK3" s="376"/>
      <c r="AL3" s="376"/>
      <c r="AM3" s="376"/>
      <c r="AN3" s="376"/>
      <c r="AO3" s="376"/>
      <c r="AP3" s="377">
        <v>0.58499999999999996</v>
      </c>
      <c r="AQ3" s="377"/>
      <c r="AR3" s="166"/>
      <c r="AS3" s="166"/>
      <c r="BJ3" s="166" t="s">
        <v>398</v>
      </c>
    </row>
    <row r="4" spans="1:62" ht="9.75" customHeight="1" x14ac:dyDescent="0.2">
      <c r="A4" s="60"/>
      <c r="B4" s="167"/>
      <c r="C4" s="168"/>
      <c r="D4" s="168"/>
      <c r="E4" s="168"/>
      <c r="F4" s="168"/>
      <c r="G4" s="168"/>
      <c r="H4" s="168"/>
      <c r="I4" s="168"/>
      <c r="J4" s="168"/>
      <c r="K4" s="168"/>
      <c r="L4" s="168"/>
      <c r="M4" s="168"/>
      <c r="N4" s="168"/>
      <c r="O4" s="168"/>
      <c r="P4" s="168"/>
      <c r="Q4" s="168"/>
      <c r="R4" s="168"/>
      <c r="S4" s="168"/>
      <c r="T4" s="168"/>
      <c r="U4" s="168"/>
      <c r="V4" s="168"/>
      <c r="W4" s="168"/>
      <c r="X4" s="168"/>
      <c r="Y4" s="168"/>
      <c r="Z4" s="169"/>
      <c r="AF4" s="375" t="s">
        <v>399</v>
      </c>
      <c r="AG4" s="376"/>
      <c r="AH4" s="376"/>
      <c r="AI4" s="376"/>
      <c r="AJ4" s="376"/>
      <c r="AK4" s="376"/>
      <c r="AL4" s="376"/>
      <c r="AM4" s="376"/>
      <c r="AN4" s="376"/>
      <c r="AO4" s="376"/>
      <c r="AP4" s="377">
        <v>0.625</v>
      </c>
      <c r="AQ4" s="377">
        <v>0.625</v>
      </c>
      <c r="AR4" s="166"/>
      <c r="AS4" s="166"/>
      <c r="BJ4" s="166" t="s">
        <v>400</v>
      </c>
    </row>
    <row r="5" spans="1:62" ht="12.75" customHeight="1" x14ac:dyDescent="0.2">
      <c r="A5" s="60"/>
      <c r="B5" s="386" t="s">
        <v>401</v>
      </c>
      <c r="C5" s="387"/>
      <c r="D5" s="388" t="str">
        <f>'[2]Income &amp; Exp Worksheet '!D5:N5</f>
        <v xml:space="preserve"> </v>
      </c>
      <c r="E5" s="389"/>
      <c r="F5" s="389"/>
      <c r="G5" s="389"/>
      <c r="H5" s="389"/>
      <c r="I5" s="389"/>
      <c r="J5" s="389"/>
      <c r="K5" s="389"/>
      <c r="L5" s="389"/>
      <c r="M5" s="389"/>
      <c r="N5" s="390"/>
      <c r="O5" s="61"/>
      <c r="P5" s="61" t="s">
        <v>402</v>
      </c>
      <c r="Q5" s="61"/>
      <c r="R5" s="391">
        <f>'[2]Income &amp; Exp Worksheet '!Q5:W5</f>
        <v>0</v>
      </c>
      <c r="S5" s="392"/>
      <c r="T5" s="392"/>
      <c r="U5" s="392"/>
      <c r="V5" s="392"/>
      <c r="W5" s="393"/>
      <c r="X5" s="394">
        <v>2024</v>
      </c>
      <c r="Y5" s="395"/>
      <c r="Z5" s="170"/>
      <c r="AF5" s="166"/>
      <c r="AG5" s="166"/>
      <c r="AH5" s="166"/>
      <c r="AI5" s="166"/>
      <c r="AJ5" s="166"/>
      <c r="AK5" s="166"/>
      <c r="AL5" s="166"/>
      <c r="AM5" s="166"/>
      <c r="AN5" s="166"/>
      <c r="AO5" s="166"/>
      <c r="AP5" s="166"/>
      <c r="AQ5" s="166"/>
      <c r="AR5" s="166"/>
      <c r="AS5" s="166"/>
      <c r="BB5" s="165" t="s">
        <v>398</v>
      </c>
    </row>
    <row r="6" spans="1:62" ht="9.75" customHeight="1" thickBot="1" x14ac:dyDescent="0.25">
      <c r="A6" s="60"/>
      <c r="B6" s="171"/>
      <c r="C6" s="61"/>
      <c r="D6" s="61"/>
      <c r="E6" s="61"/>
      <c r="F6" s="61"/>
      <c r="G6" s="61"/>
      <c r="H6" s="61"/>
      <c r="I6" s="61"/>
      <c r="J6" s="60"/>
      <c r="K6" s="60"/>
      <c r="L6" s="172"/>
      <c r="M6" s="60"/>
      <c r="N6" s="60"/>
      <c r="O6" s="60"/>
      <c r="P6" s="60"/>
      <c r="Q6" s="60"/>
      <c r="R6" s="60"/>
      <c r="S6" s="60"/>
      <c r="T6" s="60"/>
      <c r="U6" s="60"/>
      <c r="V6" s="60"/>
      <c r="W6" s="60"/>
      <c r="X6" s="60"/>
      <c r="Y6" s="172"/>
      <c r="Z6" s="173"/>
      <c r="AF6" s="166"/>
      <c r="AG6" s="166"/>
      <c r="AH6" s="166"/>
      <c r="AI6" s="166"/>
      <c r="AJ6" s="166"/>
      <c r="AK6" s="166"/>
      <c r="AL6" s="166"/>
      <c r="AM6" s="166"/>
      <c r="AN6" s="166"/>
      <c r="AO6" s="166"/>
      <c r="AP6" s="166"/>
      <c r="AQ6" s="166"/>
      <c r="AR6" s="166"/>
      <c r="AS6" s="166"/>
    </row>
    <row r="7" spans="1:62" ht="15" customHeight="1" thickTop="1" x14ac:dyDescent="0.2">
      <c r="A7" s="60"/>
      <c r="B7" s="396" t="s">
        <v>403</v>
      </c>
      <c r="C7" s="397"/>
      <c r="D7" s="397"/>
      <c r="E7" s="397"/>
      <c r="F7" s="397"/>
      <c r="G7" s="397"/>
      <c r="H7" s="397"/>
      <c r="I7" s="397"/>
      <c r="J7" s="397"/>
      <c r="K7" s="397"/>
      <c r="L7" s="397"/>
      <c r="M7" s="397"/>
      <c r="N7" s="397"/>
      <c r="O7" s="397"/>
      <c r="P7" s="397"/>
      <c r="Q7" s="397"/>
      <c r="R7" s="397"/>
      <c r="S7" s="397"/>
      <c r="T7" s="397"/>
      <c r="U7" s="397"/>
      <c r="V7" s="397"/>
      <c r="W7" s="397"/>
      <c r="X7" s="397"/>
      <c r="Y7" s="398"/>
      <c r="Z7" s="174"/>
      <c r="AF7" s="166"/>
      <c r="AG7" s="166"/>
      <c r="AH7" s="166"/>
      <c r="AI7" s="166"/>
      <c r="AJ7" s="166"/>
      <c r="AK7" s="166"/>
      <c r="AL7" s="166"/>
      <c r="AM7" s="166"/>
      <c r="AN7" s="166"/>
      <c r="AO7" s="166"/>
      <c r="AP7" s="166"/>
      <c r="AQ7" s="166"/>
      <c r="AR7" s="166"/>
      <c r="AS7" s="166"/>
    </row>
    <row r="8" spans="1:62" ht="13.5" customHeight="1" x14ac:dyDescent="0.2">
      <c r="A8" s="60"/>
      <c r="B8" s="399" t="s">
        <v>404</v>
      </c>
      <c r="C8" s="400"/>
      <c r="D8" s="400"/>
      <c r="E8" s="400"/>
      <c r="F8" s="400"/>
      <c r="G8" s="400"/>
      <c r="H8" s="400"/>
      <c r="I8" s="400"/>
      <c r="J8" s="400"/>
      <c r="K8" s="400"/>
      <c r="L8" s="400"/>
      <c r="M8" s="400"/>
      <c r="N8" s="400"/>
      <c r="O8" s="400"/>
      <c r="P8" s="400"/>
      <c r="Q8" s="400"/>
      <c r="R8" s="400"/>
      <c r="S8" s="400"/>
      <c r="T8" s="400"/>
      <c r="U8" s="400"/>
      <c r="V8" s="400"/>
      <c r="W8" s="400"/>
      <c r="X8" s="400"/>
      <c r="Y8" s="401"/>
      <c r="Z8" s="174"/>
    </row>
    <row r="9" spans="1:62" ht="15" customHeight="1" thickBot="1" x14ac:dyDescent="0.25">
      <c r="A9" s="60"/>
      <c r="B9" s="378" t="s">
        <v>405</v>
      </c>
      <c r="C9" s="379"/>
      <c r="D9" s="379"/>
      <c r="E9" s="379"/>
      <c r="F9" s="379"/>
      <c r="G9" s="379"/>
      <c r="H9" s="379"/>
      <c r="I9" s="379"/>
      <c r="J9" s="379"/>
      <c r="K9" s="379"/>
      <c r="L9" s="379"/>
      <c r="M9" s="379"/>
      <c r="N9" s="379"/>
      <c r="O9" s="379"/>
      <c r="P9" s="379"/>
      <c r="Q9" s="379"/>
      <c r="R9" s="379"/>
      <c r="S9" s="379"/>
      <c r="T9" s="379"/>
      <c r="U9" s="379"/>
      <c r="V9" s="379"/>
      <c r="W9" s="379"/>
      <c r="X9" s="379"/>
      <c r="Y9" s="380"/>
      <c r="Z9" s="174"/>
    </row>
    <row r="10" spans="1:62" ht="15" customHeight="1" thickTop="1" x14ac:dyDescent="0.2">
      <c r="A10" s="60"/>
      <c r="B10" s="381" t="s">
        <v>383</v>
      </c>
      <c r="C10" s="382"/>
      <c r="D10" s="382"/>
      <c r="E10" s="382"/>
      <c r="F10" s="382"/>
      <c r="G10" s="382"/>
      <c r="H10" s="382"/>
      <c r="I10" s="382"/>
      <c r="J10" s="382"/>
      <c r="K10" s="382"/>
      <c r="L10" s="382"/>
      <c r="M10" s="382"/>
      <c r="N10" s="382"/>
      <c r="O10" s="382"/>
      <c r="P10" s="382"/>
      <c r="Q10" s="382"/>
      <c r="R10" s="382"/>
      <c r="S10" s="382"/>
      <c r="T10" s="382"/>
      <c r="U10" s="382"/>
      <c r="V10" s="382"/>
      <c r="W10" s="382"/>
      <c r="X10" s="382"/>
      <c r="Y10" s="383"/>
      <c r="Z10" s="175"/>
    </row>
    <row r="11" spans="1:62" ht="7.5" customHeight="1" x14ac:dyDescent="0.2">
      <c r="A11" s="60"/>
      <c r="B11" s="176"/>
      <c r="C11" s="60"/>
      <c r="D11" s="60"/>
      <c r="E11" s="60"/>
      <c r="F11" s="60"/>
      <c r="G11" s="60"/>
      <c r="H11" s="60"/>
      <c r="I11" s="60"/>
      <c r="J11" s="60"/>
      <c r="K11" s="60"/>
      <c r="L11" s="60"/>
      <c r="M11" s="60"/>
      <c r="N11" s="60"/>
      <c r="O11" s="60"/>
      <c r="P11" s="60"/>
      <c r="Q11" s="60"/>
      <c r="R11" s="60"/>
      <c r="S11" s="60"/>
      <c r="T11" s="60"/>
      <c r="U11" s="60"/>
      <c r="V11" s="60"/>
      <c r="W11" s="60"/>
      <c r="X11" s="60"/>
      <c r="Y11" s="60"/>
      <c r="Z11" s="175"/>
    </row>
    <row r="12" spans="1:62" ht="15" customHeight="1" x14ac:dyDescent="0.2">
      <c r="A12" s="60"/>
      <c r="B12" s="177" t="s">
        <v>44</v>
      </c>
      <c r="C12" s="384" t="s">
        <v>384</v>
      </c>
      <c r="D12" s="385"/>
      <c r="E12" s="385"/>
      <c r="F12" s="385"/>
      <c r="G12" s="385"/>
      <c r="H12" s="385"/>
      <c r="I12" s="178"/>
      <c r="J12" s="384" t="s">
        <v>385</v>
      </c>
      <c r="K12" s="385"/>
      <c r="L12" s="385"/>
      <c r="M12" s="385"/>
      <c r="N12" s="385"/>
      <c r="O12" s="385"/>
      <c r="P12" s="385"/>
      <c r="Q12" s="385"/>
      <c r="R12" s="178"/>
      <c r="S12" s="384" t="s">
        <v>386</v>
      </c>
      <c r="T12" s="385"/>
      <c r="U12" s="385"/>
      <c r="V12" s="385"/>
      <c r="W12" s="178"/>
      <c r="X12" s="384" t="s">
        <v>387</v>
      </c>
      <c r="Y12" s="385"/>
      <c r="Z12" s="175"/>
    </row>
    <row r="13" spans="1:62" ht="15" customHeight="1" x14ac:dyDescent="0.2">
      <c r="A13" s="60"/>
      <c r="B13" s="176" t="s">
        <v>388</v>
      </c>
      <c r="C13" s="350"/>
      <c r="D13" s="351"/>
      <c r="E13" s="351"/>
      <c r="F13" s="351"/>
      <c r="G13" s="351"/>
      <c r="H13" s="352"/>
      <c r="I13" s="60"/>
      <c r="J13" s="353" t="s">
        <v>44</v>
      </c>
      <c r="K13" s="354"/>
      <c r="L13" s="354"/>
      <c r="M13" s="354"/>
      <c r="N13" s="354"/>
      <c r="O13" s="354"/>
      <c r="P13" s="354"/>
      <c r="Q13" s="355"/>
      <c r="R13" s="60"/>
      <c r="S13" s="356"/>
      <c r="T13" s="357"/>
      <c r="U13" s="357"/>
      <c r="V13" s="358"/>
      <c r="W13" s="60"/>
      <c r="X13" s="359">
        <v>0</v>
      </c>
      <c r="Y13" s="360"/>
      <c r="Z13" s="175"/>
    </row>
    <row r="14" spans="1:62" ht="8.25" customHeight="1" x14ac:dyDescent="0.2">
      <c r="A14" s="60"/>
      <c r="B14" s="176"/>
      <c r="C14" s="60"/>
      <c r="D14" s="60"/>
      <c r="E14" s="60"/>
      <c r="F14" s="60"/>
      <c r="G14" s="60"/>
      <c r="H14" s="60"/>
      <c r="I14" s="60"/>
      <c r="J14" s="60"/>
      <c r="K14" s="60"/>
      <c r="L14" s="60"/>
      <c r="M14" s="60"/>
      <c r="N14" s="60"/>
      <c r="O14" s="60"/>
      <c r="P14" s="60"/>
      <c r="Q14" s="60"/>
      <c r="R14" s="60"/>
      <c r="S14" s="60"/>
      <c r="T14" s="60"/>
      <c r="U14" s="60"/>
      <c r="V14" s="60"/>
      <c r="W14" s="60"/>
      <c r="X14" s="60"/>
      <c r="Y14" s="60"/>
      <c r="Z14" s="175"/>
    </row>
    <row r="15" spans="1:62" ht="15" customHeight="1" x14ac:dyDescent="0.2">
      <c r="A15" s="60"/>
      <c r="B15" s="176" t="s">
        <v>389</v>
      </c>
      <c r="C15" s="60"/>
      <c r="D15" s="361"/>
      <c r="E15" s="362"/>
      <c r="F15" s="362"/>
      <c r="G15" s="362"/>
      <c r="H15" s="362"/>
      <c r="I15" s="362"/>
      <c r="J15" s="362"/>
      <c r="K15" s="362"/>
      <c r="L15" s="362"/>
      <c r="M15" s="362"/>
      <c r="N15" s="362"/>
      <c r="O15" s="362"/>
      <c r="P15" s="362"/>
      <c r="Q15" s="363"/>
      <c r="R15" s="163"/>
      <c r="S15" s="364" t="s">
        <v>390</v>
      </c>
      <c r="T15" s="365"/>
      <c r="U15" s="365"/>
      <c r="V15" s="365"/>
      <c r="W15" s="365"/>
      <c r="X15" s="365"/>
      <c r="Y15" s="164" t="s">
        <v>391</v>
      </c>
      <c r="Z15" s="175"/>
    </row>
    <row r="16" spans="1:62" ht="9.75" customHeight="1" x14ac:dyDescent="0.2">
      <c r="A16" s="60"/>
      <c r="B16" s="176"/>
      <c r="C16" s="60"/>
      <c r="D16" s="60"/>
      <c r="E16" s="60"/>
      <c r="F16" s="60"/>
      <c r="G16" s="60"/>
      <c r="H16" s="60"/>
      <c r="I16" s="60"/>
      <c r="J16" s="60"/>
      <c r="K16" s="60"/>
      <c r="L16" s="60"/>
      <c r="M16" s="60"/>
      <c r="N16" s="60"/>
      <c r="O16" s="60"/>
      <c r="P16" s="60"/>
      <c r="Q16" s="60"/>
      <c r="R16" s="60"/>
      <c r="S16" s="60"/>
      <c r="T16" s="60"/>
      <c r="U16" s="60"/>
      <c r="V16" s="60"/>
      <c r="W16" s="60"/>
      <c r="X16" s="60"/>
      <c r="Y16" s="60"/>
      <c r="Z16" s="175"/>
    </row>
    <row r="17" spans="1:26" ht="15" customHeight="1" x14ac:dyDescent="0.2">
      <c r="A17" s="60"/>
      <c r="B17" s="176" t="s">
        <v>392</v>
      </c>
      <c r="C17" s="350"/>
      <c r="D17" s="351"/>
      <c r="E17" s="351"/>
      <c r="F17" s="351"/>
      <c r="G17" s="351"/>
      <c r="H17" s="352"/>
      <c r="I17" s="60"/>
      <c r="J17" s="353" t="s">
        <v>44</v>
      </c>
      <c r="K17" s="354"/>
      <c r="L17" s="354"/>
      <c r="M17" s="354"/>
      <c r="N17" s="354"/>
      <c r="O17" s="354"/>
      <c r="P17" s="354"/>
      <c r="Q17" s="355"/>
      <c r="R17" s="60"/>
      <c r="S17" s="356"/>
      <c r="T17" s="357"/>
      <c r="U17" s="357"/>
      <c r="V17" s="358"/>
      <c r="W17" s="60"/>
      <c r="X17" s="359">
        <v>0</v>
      </c>
      <c r="Y17" s="360"/>
      <c r="Z17" s="175"/>
    </row>
    <row r="18" spans="1:26" ht="9" customHeight="1" x14ac:dyDescent="0.2">
      <c r="A18" s="60"/>
      <c r="B18" s="176"/>
      <c r="C18" s="60"/>
      <c r="D18" s="60"/>
      <c r="E18" s="60"/>
      <c r="F18" s="60"/>
      <c r="G18" s="60"/>
      <c r="H18" s="60"/>
      <c r="I18" s="60"/>
      <c r="J18" s="60"/>
      <c r="K18" s="60"/>
      <c r="L18" s="60"/>
      <c r="M18" s="60"/>
      <c r="N18" s="60"/>
      <c r="O18" s="60"/>
      <c r="P18" s="60"/>
      <c r="Q18" s="60"/>
      <c r="R18" s="60"/>
      <c r="S18" s="60"/>
      <c r="T18" s="60"/>
      <c r="U18" s="60"/>
      <c r="V18" s="60"/>
      <c r="W18" s="60"/>
      <c r="X18" s="60"/>
      <c r="Y18" s="60"/>
      <c r="Z18" s="175"/>
    </row>
    <row r="19" spans="1:26" ht="15" customHeight="1" x14ac:dyDescent="0.2">
      <c r="A19" s="60"/>
      <c r="B19" s="176" t="s">
        <v>389</v>
      </c>
      <c r="C19" s="60"/>
      <c r="D19" s="361"/>
      <c r="E19" s="362"/>
      <c r="F19" s="362"/>
      <c r="G19" s="362"/>
      <c r="H19" s="362"/>
      <c r="I19" s="362"/>
      <c r="J19" s="362"/>
      <c r="K19" s="362"/>
      <c r="L19" s="362"/>
      <c r="M19" s="362"/>
      <c r="N19" s="362"/>
      <c r="O19" s="362"/>
      <c r="P19" s="362"/>
      <c r="Q19" s="363"/>
      <c r="R19" s="163"/>
      <c r="S19" s="364" t="s">
        <v>390</v>
      </c>
      <c r="T19" s="365"/>
      <c r="U19" s="365"/>
      <c r="V19" s="365"/>
      <c r="W19" s="365"/>
      <c r="X19" s="365"/>
      <c r="Y19" s="164" t="s">
        <v>391</v>
      </c>
      <c r="Z19" s="175"/>
    </row>
    <row r="20" spans="1:26" ht="7.5" customHeight="1" x14ac:dyDescent="0.2">
      <c r="A20" s="60"/>
      <c r="B20" s="176"/>
      <c r="C20" s="60"/>
      <c r="D20" s="60"/>
      <c r="E20" s="60"/>
      <c r="F20" s="60"/>
      <c r="G20" s="60"/>
      <c r="H20" s="60"/>
      <c r="I20" s="60"/>
      <c r="J20" s="60"/>
      <c r="K20" s="60"/>
      <c r="L20" s="60"/>
      <c r="M20" s="60"/>
      <c r="N20" s="60"/>
      <c r="O20" s="60"/>
      <c r="P20" s="60"/>
      <c r="Q20" s="60"/>
      <c r="R20" s="60"/>
      <c r="S20" s="60"/>
      <c r="T20" s="60"/>
      <c r="U20" s="60"/>
      <c r="V20" s="60"/>
      <c r="W20" s="60"/>
      <c r="X20" s="60"/>
      <c r="Y20" s="60"/>
      <c r="Z20" s="175"/>
    </row>
    <row r="21" spans="1:26" ht="15" customHeight="1" x14ac:dyDescent="0.2">
      <c r="A21" s="60"/>
      <c r="B21" s="176" t="s">
        <v>393</v>
      </c>
      <c r="C21" s="350"/>
      <c r="D21" s="351"/>
      <c r="E21" s="351"/>
      <c r="F21" s="351"/>
      <c r="G21" s="351"/>
      <c r="H21" s="352"/>
      <c r="I21" s="60"/>
      <c r="J21" s="353" t="s">
        <v>44</v>
      </c>
      <c r="K21" s="354"/>
      <c r="L21" s="354"/>
      <c r="M21" s="354"/>
      <c r="N21" s="354"/>
      <c r="O21" s="354"/>
      <c r="P21" s="354"/>
      <c r="Q21" s="355"/>
      <c r="R21" s="60"/>
      <c r="S21" s="356"/>
      <c r="T21" s="357"/>
      <c r="U21" s="357"/>
      <c r="V21" s="358"/>
      <c r="W21" s="60"/>
      <c r="X21" s="359">
        <v>0</v>
      </c>
      <c r="Y21" s="360"/>
      <c r="Z21" s="175"/>
    </row>
    <row r="22" spans="1:26" ht="7.5" customHeight="1" x14ac:dyDescent="0.2">
      <c r="A22" s="60"/>
      <c r="B22" s="176"/>
      <c r="C22" s="60"/>
      <c r="D22" s="60"/>
      <c r="E22" s="60"/>
      <c r="F22" s="60"/>
      <c r="G22" s="60"/>
      <c r="H22" s="60"/>
      <c r="I22" s="60"/>
      <c r="J22" s="60"/>
      <c r="K22" s="60"/>
      <c r="L22" s="60"/>
      <c r="M22" s="60"/>
      <c r="N22" s="60"/>
      <c r="O22" s="60"/>
      <c r="P22" s="60"/>
      <c r="Q22" s="60"/>
      <c r="R22" s="60"/>
      <c r="S22" s="60"/>
      <c r="T22" s="60"/>
      <c r="U22" s="60"/>
      <c r="V22" s="60"/>
      <c r="W22" s="60"/>
      <c r="X22" s="60"/>
      <c r="Y22" s="60"/>
      <c r="Z22" s="175"/>
    </row>
    <row r="23" spans="1:26" x14ac:dyDescent="0.2">
      <c r="A23" s="60"/>
      <c r="B23" s="176" t="s">
        <v>389</v>
      </c>
      <c r="C23" s="60"/>
      <c r="D23" s="361"/>
      <c r="E23" s="362"/>
      <c r="F23" s="362"/>
      <c r="G23" s="362"/>
      <c r="H23" s="362"/>
      <c r="I23" s="362"/>
      <c r="J23" s="362"/>
      <c r="K23" s="362"/>
      <c r="L23" s="362"/>
      <c r="M23" s="362"/>
      <c r="N23" s="362"/>
      <c r="O23" s="362"/>
      <c r="P23" s="362"/>
      <c r="Q23" s="363"/>
      <c r="R23" s="163"/>
      <c r="S23" s="364" t="s">
        <v>390</v>
      </c>
      <c r="T23" s="365"/>
      <c r="U23" s="365"/>
      <c r="V23" s="365"/>
      <c r="W23" s="365"/>
      <c r="X23" s="365"/>
      <c r="Y23" s="164" t="s">
        <v>391</v>
      </c>
      <c r="Z23" s="175"/>
    </row>
    <row r="24" spans="1:26" ht="8.25" customHeight="1" x14ac:dyDescent="0.2">
      <c r="A24" s="60"/>
      <c r="B24" s="176"/>
      <c r="C24" s="60"/>
      <c r="D24" s="60"/>
      <c r="E24" s="60"/>
      <c r="F24" s="60"/>
      <c r="G24" s="60"/>
      <c r="H24" s="60"/>
      <c r="I24" s="60"/>
      <c r="J24" s="60"/>
      <c r="K24" s="60"/>
      <c r="L24" s="60"/>
      <c r="M24" s="60"/>
      <c r="N24" s="60"/>
      <c r="O24" s="60"/>
      <c r="P24" s="60"/>
      <c r="Q24" s="60"/>
      <c r="R24" s="60"/>
      <c r="S24" s="60"/>
      <c r="T24" s="60"/>
      <c r="U24" s="60"/>
      <c r="V24" s="60"/>
      <c r="W24" s="60"/>
      <c r="X24" s="60"/>
      <c r="Y24" s="60"/>
      <c r="Z24" s="175"/>
    </row>
    <row r="25" spans="1:26" x14ac:dyDescent="0.2">
      <c r="A25" s="60"/>
      <c r="B25" s="176" t="s">
        <v>394</v>
      </c>
      <c r="C25" s="350"/>
      <c r="D25" s="351"/>
      <c r="E25" s="351"/>
      <c r="F25" s="351"/>
      <c r="G25" s="351"/>
      <c r="H25" s="352"/>
      <c r="I25" s="60"/>
      <c r="J25" s="353" t="s">
        <v>44</v>
      </c>
      <c r="K25" s="354"/>
      <c r="L25" s="354"/>
      <c r="M25" s="354"/>
      <c r="N25" s="354"/>
      <c r="O25" s="354"/>
      <c r="P25" s="354"/>
      <c r="Q25" s="355"/>
      <c r="R25" s="60"/>
      <c r="S25" s="356"/>
      <c r="T25" s="357"/>
      <c r="U25" s="357"/>
      <c r="V25" s="358"/>
      <c r="W25" s="60"/>
      <c r="X25" s="359">
        <v>0</v>
      </c>
      <c r="Y25" s="360"/>
      <c r="Z25" s="175"/>
    </row>
    <row r="26" spans="1:26" ht="6.75" customHeight="1" x14ac:dyDescent="0.2">
      <c r="A26" s="60"/>
      <c r="B26" s="176"/>
      <c r="C26" s="60"/>
      <c r="D26" s="60"/>
      <c r="E26" s="60"/>
      <c r="F26" s="60"/>
      <c r="G26" s="60"/>
      <c r="H26" s="60"/>
      <c r="I26" s="60"/>
      <c r="J26" s="60"/>
      <c r="K26" s="60"/>
      <c r="L26" s="60"/>
      <c r="M26" s="60"/>
      <c r="N26" s="60"/>
      <c r="O26" s="60"/>
      <c r="P26" s="60"/>
      <c r="Q26" s="60"/>
      <c r="R26" s="60"/>
      <c r="S26" s="60"/>
      <c r="T26" s="60"/>
      <c r="U26" s="60"/>
      <c r="V26" s="60"/>
      <c r="W26" s="60"/>
      <c r="X26" s="60"/>
      <c r="Y26" s="60"/>
      <c r="Z26" s="175"/>
    </row>
    <row r="27" spans="1:26" x14ac:dyDescent="0.2">
      <c r="A27" s="60"/>
      <c r="B27" s="176" t="s">
        <v>389</v>
      </c>
      <c r="C27" s="60"/>
      <c r="D27" s="361"/>
      <c r="E27" s="362"/>
      <c r="F27" s="362"/>
      <c r="G27" s="362"/>
      <c r="H27" s="362"/>
      <c r="I27" s="362"/>
      <c r="J27" s="362"/>
      <c r="K27" s="362"/>
      <c r="L27" s="362"/>
      <c r="M27" s="362"/>
      <c r="N27" s="362"/>
      <c r="O27" s="362"/>
      <c r="P27" s="362"/>
      <c r="Q27" s="363"/>
      <c r="R27" s="163"/>
      <c r="S27" s="364" t="s">
        <v>390</v>
      </c>
      <c r="T27" s="365"/>
      <c r="U27" s="365"/>
      <c r="V27" s="365"/>
      <c r="W27" s="365"/>
      <c r="X27" s="365"/>
      <c r="Y27" s="164" t="s">
        <v>391</v>
      </c>
      <c r="Z27" s="175"/>
    </row>
    <row r="28" spans="1:26" ht="6" customHeight="1" x14ac:dyDescent="0.2">
      <c r="A28" s="60"/>
      <c r="B28" s="176"/>
      <c r="C28" s="60"/>
      <c r="D28" s="60"/>
      <c r="E28" s="60"/>
      <c r="F28" s="60"/>
      <c r="G28" s="60"/>
      <c r="H28" s="60"/>
      <c r="I28" s="60"/>
      <c r="J28" s="60"/>
      <c r="K28" s="60"/>
      <c r="L28" s="60"/>
      <c r="M28" s="60"/>
      <c r="N28" s="60"/>
      <c r="O28" s="60"/>
      <c r="P28" s="60"/>
      <c r="Q28" s="60"/>
      <c r="R28" s="60"/>
      <c r="S28" s="60"/>
      <c r="T28" s="60"/>
      <c r="U28" s="60"/>
      <c r="V28" s="60"/>
      <c r="W28" s="60"/>
      <c r="X28" s="60"/>
      <c r="Y28" s="60"/>
      <c r="Z28" s="175"/>
    </row>
    <row r="29" spans="1:26" x14ac:dyDescent="0.2">
      <c r="A29" s="60"/>
      <c r="B29" s="176"/>
      <c r="C29" s="339" t="s">
        <v>406</v>
      </c>
      <c r="D29" s="340"/>
      <c r="E29" s="340"/>
      <c r="F29" s="340"/>
      <c r="G29" s="340"/>
      <c r="H29" s="340"/>
      <c r="I29" s="340"/>
      <c r="J29" s="340"/>
      <c r="K29" s="340"/>
      <c r="L29" s="340"/>
      <c r="M29" s="340"/>
      <c r="N29" s="340"/>
      <c r="O29" s="340"/>
      <c r="P29" s="340"/>
      <c r="Q29" s="340"/>
      <c r="R29" s="340"/>
      <c r="S29" s="340"/>
      <c r="T29" s="340"/>
      <c r="U29" s="340"/>
      <c r="V29" s="340"/>
      <c r="W29" s="340"/>
      <c r="X29" s="340"/>
      <c r="Y29" s="340"/>
      <c r="Z29" s="175"/>
    </row>
    <row r="30" spans="1:26" ht="9" customHeight="1" x14ac:dyDescent="0.2">
      <c r="A30" s="60"/>
      <c r="B30" s="176"/>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5"/>
    </row>
    <row r="31" spans="1:26" x14ac:dyDescent="0.2">
      <c r="A31" s="60"/>
      <c r="B31" s="341" t="s">
        <v>407</v>
      </c>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3"/>
    </row>
    <row r="32" spans="1:26" x14ac:dyDescent="0.2">
      <c r="A32" s="60"/>
      <c r="B32" s="158"/>
      <c r="C32" s="159"/>
      <c r="D32" s="159"/>
      <c r="E32" s="159"/>
      <c r="F32" s="159"/>
      <c r="G32" s="159"/>
      <c r="H32" s="159"/>
      <c r="I32" s="159"/>
      <c r="J32" s="344"/>
      <c r="K32" s="344"/>
      <c r="L32" s="344"/>
      <c r="M32" s="61"/>
      <c r="N32" s="60"/>
      <c r="O32" s="60"/>
      <c r="P32" s="60"/>
      <c r="Q32" s="60"/>
      <c r="R32" s="60"/>
      <c r="S32" s="60"/>
      <c r="T32" s="60"/>
      <c r="U32" s="60"/>
      <c r="V32" s="60"/>
      <c r="W32" s="60"/>
      <c r="X32" s="60"/>
      <c r="Y32" s="60"/>
      <c r="Z32" s="175"/>
    </row>
    <row r="33" spans="1:26" x14ac:dyDescent="0.2">
      <c r="A33" s="60"/>
      <c r="B33" s="261" t="s">
        <v>408</v>
      </c>
      <c r="C33" s="262"/>
      <c r="D33" s="262"/>
      <c r="E33" s="262"/>
      <c r="F33" s="262"/>
      <c r="G33" s="262"/>
      <c r="H33" s="262"/>
      <c r="I33" s="262"/>
      <c r="J33" s="262"/>
      <c r="K33" s="262"/>
      <c r="L33" s="263"/>
      <c r="M33" s="61"/>
      <c r="N33" s="64"/>
      <c r="O33" s="345" t="s">
        <v>409</v>
      </c>
      <c r="P33" s="262"/>
      <c r="Q33" s="262"/>
      <c r="R33" s="262"/>
      <c r="S33" s="262"/>
      <c r="T33" s="262"/>
      <c r="U33" s="262"/>
      <c r="V33" s="262"/>
      <c r="W33" s="262"/>
      <c r="X33" s="262"/>
      <c r="Y33" s="263"/>
      <c r="Z33" s="180"/>
    </row>
    <row r="34" spans="1:26" x14ac:dyDescent="0.2">
      <c r="A34" s="60"/>
      <c r="B34" s="346" t="s">
        <v>410</v>
      </c>
      <c r="C34" s="347"/>
      <c r="D34" s="348" t="s">
        <v>411</v>
      </c>
      <c r="E34" s="348"/>
      <c r="F34" s="348"/>
      <c r="G34" s="348"/>
      <c r="H34" s="348"/>
      <c r="I34" s="348"/>
      <c r="J34" s="338" t="s">
        <v>412</v>
      </c>
      <c r="K34" s="338"/>
      <c r="L34" s="338"/>
      <c r="M34" s="61"/>
      <c r="N34" s="181"/>
      <c r="O34" s="347" t="s">
        <v>410</v>
      </c>
      <c r="P34" s="347"/>
      <c r="Q34" s="349" t="s">
        <v>411</v>
      </c>
      <c r="R34" s="349"/>
      <c r="S34" s="349"/>
      <c r="T34" s="349"/>
      <c r="U34" s="349"/>
      <c r="V34" s="349"/>
      <c r="W34" s="338" t="s">
        <v>412</v>
      </c>
      <c r="X34" s="338"/>
      <c r="Y34" s="338"/>
      <c r="Z34" s="182"/>
    </row>
    <row r="35" spans="1:26" x14ac:dyDescent="0.2">
      <c r="A35" s="60"/>
      <c r="B35" s="334"/>
      <c r="C35" s="335"/>
      <c r="D35" s="336"/>
      <c r="E35" s="336"/>
      <c r="F35" s="336"/>
      <c r="G35" s="336"/>
      <c r="H35" s="336"/>
      <c r="I35" s="336"/>
      <c r="J35" s="337"/>
      <c r="K35" s="337"/>
      <c r="L35" s="337"/>
      <c r="M35" s="61"/>
      <c r="N35" s="113"/>
      <c r="O35" s="335"/>
      <c r="P35" s="335"/>
      <c r="Q35" s="336"/>
      <c r="R35" s="336"/>
      <c r="S35" s="336"/>
      <c r="T35" s="336"/>
      <c r="U35" s="336"/>
      <c r="V35" s="336"/>
      <c r="W35" s="337"/>
      <c r="X35" s="337"/>
      <c r="Y35" s="337"/>
      <c r="Z35" s="183"/>
    </row>
    <row r="36" spans="1:26" x14ac:dyDescent="0.2">
      <c r="A36" s="60"/>
      <c r="B36" s="334"/>
      <c r="C36" s="335"/>
      <c r="D36" s="336"/>
      <c r="E36" s="336"/>
      <c r="F36" s="336"/>
      <c r="G36" s="336"/>
      <c r="H36" s="336"/>
      <c r="I36" s="336"/>
      <c r="J36" s="337"/>
      <c r="K36" s="337"/>
      <c r="L36" s="337"/>
      <c r="M36" s="61"/>
      <c r="N36" s="60"/>
      <c r="O36" s="335"/>
      <c r="P36" s="335"/>
      <c r="Q36" s="336"/>
      <c r="R36" s="336"/>
      <c r="S36" s="336"/>
      <c r="T36" s="336"/>
      <c r="U36" s="336"/>
      <c r="V36" s="336"/>
      <c r="W36" s="337"/>
      <c r="X36" s="337"/>
      <c r="Y36" s="337"/>
      <c r="Z36" s="183"/>
    </row>
    <row r="37" spans="1:26" x14ac:dyDescent="0.2">
      <c r="A37" s="60"/>
      <c r="B37" s="334"/>
      <c r="C37" s="335"/>
      <c r="D37" s="336"/>
      <c r="E37" s="336"/>
      <c r="F37" s="336"/>
      <c r="G37" s="336"/>
      <c r="H37" s="336"/>
      <c r="I37" s="336"/>
      <c r="J37" s="337"/>
      <c r="K37" s="337"/>
      <c r="L37" s="337"/>
      <c r="M37" s="61"/>
      <c r="N37" s="113"/>
      <c r="O37" s="335"/>
      <c r="P37" s="335"/>
      <c r="Q37" s="336"/>
      <c r="R37" s="336"/>
      <c r="S37" s="336"/>
      <c r="T37" s="336"/>
      <c r="U37" s="336"/>
      <c r="V37" s="336"/>
      <c r="W37" s="337"/>
      <c r="X37" s="337"/>
      <c r="Y37" s="337"/>
      <c r="Z37" s="183"/>
    </row>
    <row r="38" spans="1:26" x14ac:dyDescent="0.2">
      <c r="A38" s="60"/>
      <c r="B38" s="334"/>
      <c r="C38" s="335"/>
      <c r="D38" s="336"/>
      <c r="E38" s="336"/>
      <c r="F38" s="336"/>
      <c r="G38" s="336"/>
      <c r="H38" s="336"/>
      <c r="I38" s="336"/>
      <c r="J38" s="337"/>
      <c r="K38" s="337"/>
      <c r="L38" s="337"/>
      <c r="M38" s="61"/>
      <c r="N38" s="60"/>
      <c r="O38" s="335"/>
      <c r="P38" s="335"/>
      <c r="Q38" s="336"/>
      <c r="R38" s="336"/>
      <c r="S38" s="336"/>
      <c r="T38" s="336"/>
      <c r="U38" s="336"/>
      <c r="V38" s="336"/>
      <c r="W38" s="337"/>
      <c r="X38" s="337"/>
      <c r="Y38" s="337"/>
      <c r="Z38" s="183"/>
    </row>
    <row r="39" spans="1:26" x14ac:dyDescent="0.2">
      <c r="A39" s="60"/>
      <c r="B39" s="334"/>
      <c r="C39" s="335"/>
      <c r="D39" s="336"/>
      <c r="E39" s="336"/>
      <c r="F39" s="336"/>
      <c r="G39" s="336"/>
      <c r="H39" s="336"/>
      <c r="I39" s="336"/>
      <c r="J39" s="337"/>
      <c r="K39" s="337"/>
      <c r="L39" s="337"/>
      <c r="M39" s="61"/>
      <c r="N39" s="60"/>
      <c r="O39" s="335"/>
      <c r="P39" s="335"/>
      <c r="Q39" s="336"/>
      <c r="R39" s="336"/>
      <c r="S39" s="336"/>
      <c r="T39" s="336"/>
      <c r="U39" s="336"/>
      <c r="V39" s="336"/>
      <c r="W39" s="337"/>
      <c r="X39" s="337"/>
      <c r="Y39" s="337"/>
      <c r="Z39" s="184"/>
    </row>
    <row r="40" spans="1:26" x14ac:dyDescent="0.2">
      <c r="A40" s="60"/>
      <c r="B40" s="296" t="s">
        <v>413</v>
      </c>
      <c r="C40" s="297"/>
      <c r="D40" s="297"/>
      <c r="E40" s="297"/>
      <c r="F40" s="297"/>
      <c r="G40" s="297"/>
      <c r="H40" s="297"/>
      <c r="I40" s="298"/>
      <c r="J40" s="299">
        <f>SUM(J34:L39)</f>
        <v>0</v>
      </c>
      <c r="K40" s="300"/>
      <c r="L40" s="301"/>
      <c r="M40" s="61"/>
      <c r="N40" s="60"/>
      <c r="O40" s="296" t="s">
        <v>414</v>
      </c>
      <c r="P40" s="297"/>
      <c r="Q40" s="297"/>
      <c r="R40" s="297"/>
      <c r="S40" s="297"/>
      <c r="T40" s="297"/>
      <c r="U40" s="297"/>
      <c r="V40" s="298"/>
      <c r="W40" s="299">
        <f>SUM(W34:Y39)</f>
        <v>0</v>
      </c>
      <c r="X40" s="300"/>
      <c r="Y40" s="301"/>
      <c r="Z40" s="184"/>
    </row>
    <row r="41" spans="1:26" ht="6.75" customHeight="1" x14ac:dyDescent="0.2">
      <c r="A41" s="60"/>
      <c r="B41" s="176"/>
      <c r="C41" s="60"/>
      <c r="D41" s="60"/>
      <c r="E41" s="60"/>
      <c r="F41" s="60"/>
      <c r="G41" s="60"/>
      <c r="H41" s="60"/>
      <c r="I41" s="60"/>
      <c r="J41" s="60"/>
      <c r="K41" s="60"/>
      <c r="L41" s="60"/>
      <c r="M41" s="60"/>
      <c r="N41" s="60"/>
      <c r="O41" s="60"/>
      <c r="P41" s="60"/>
      <c r="Q41" s="60"/>
      <c r="R41" s="60"/>
      <c r="S41" s="60"/>
      <c r="T41" s="60"/>
      <c r="U41" s="60"/>
      <c r="V41" s="60"/>
      <c r="W41" s="60"/>
      <c r="X41" s="60"/>
      <c r="Y41" s="60"/>
      <c r="Z41" s="175"/>
    </row>
    <row r="42" spans="1:26" ht="6.75" customHeight="1" x14ac:dyDescent="0.2">
      <c r="A42" s="60"/>
      <c r="B42" s="176"/>
      <c r="C42" s="60"/>
      <c r="D42" s="60"/>
      <c r="E42" s="60"/>
      <c r="F42" s="60"/>
      <c r="G42" s="60"/>
      <c r="H42" s="60"/>
      <c r="I42" s="60"/>
      <c r="J42" s="60"/>
      <c r="K42" s="60"/>
      <c r="L42" s="60"/>
      <c r="M42" s="60"/>
      <c r="N42" s="60"/>
      <c r="O42" s="60"/>
      <c r="P42" s="60"/>
      <c r="Q42" s="60"/>
      <c r="R42" s="60"/>
      <c r="S42" s="60"/>
      <c r="T42" s="60"/>
      <c r="U42" s="60"/>
      <c r="V42" s="60"/>
      <c r="W42" s="60"/>
      <c r="X42" s="60"/>
      <c r="Y42" s="60"/>
      <c r="Z42" s="175"/>
    </row>
    <row r="43" spans="1:26" ht="13.5" customHeight="1" x14ac:dyDescent="0.2">
      <c r="A43" s="60"/>
      <c r="B43" s="302" t="s">
        <v>415</v>
      </c>
      <c r="C43" s="303"/>
      <c r="D43" s="303"/>
      <c r="E43" s="303"/>
      <c r="F43" s="303"/>
      <c r="G43" s="303"/>
      <c r="H43" s="303"/>
      <c r="I43" s="303"/>
      <c r="J43" s="303"/>
      <c r="K43" s="303"/>
      <c r="L43" s="303"/>
      <c r="M43" s="303"/>
      <c r="N43" s="303"/>
      <c r="O43" s="303"/>
      <c r="P43" s="303"/>
      <c r="Q43" s="303"/>
      <c r="R43" s="303"/>
      <c r="S43" s="303"/>
      <c r="T43" s="303"/>
      <c r="U43" s="303"/>
      <c r="V43" s="303"/>
      <c r="W43" s="303"/>
      <c r="X43" s="303"/>
      <c r="Y43" s="304"/>
      <c r="Z43" s="175"/>
    </row>
    <row r="44" spans="1:26" ht="12.75" customHeight="1" x14ac:dyDescent="0.2">
      <c r="A44" s="60"/>
      <c r="B44" s="305" t="s">
        <v>416</v>
      </c>
      <c r="C44" s="306"/>
      <c r="D44" s="309" t="s">
        <v>417</v>
      </c>
      <c r="E44" s="310"/>
      <c r="F44" s="311"/>
      <c r="G44" s="314" t="s">
        <v>418</v>
      </c>
      <c r="H44" s="315"/>
      <c r="I44" s="315"/>
      <c r="J44" s="315"/>
      <c r="K44" s="315"/>
      <c r="L44" s="316"/>
      <c r="M44" s="317" t="s">
        <v>419</v>
      </c>
      <c r="N44" s="318"/>
      <c r="O44" s="318"/>
      <c r="P44" s="318"/>
      <c r="Q44" s="318"/>
      <c r="R44" s="319"/>
      <c r="S44" s="323" t="s">
        <v>420</v>
      </c>
      <c r="T44" s="324"/>
      <c r="U44" s="324"/>
      <c r="V44" s="325"/>
      <c r="W44" s="329" t="s">
        <v>421</v>
      </c>
      <c r="X44" s="330"/>
      <c r="Y44" s="325"/>
      <c r="Z44" s="175"/>
    </row>
    <row r="45" spans="1:26" x14ac:dyDescent="0.2">
      <c r="A45" s="60"/>
      <c r="B45" s="307"/>
      <c r="C45" s="308"/>
      <c r="D45" s="312"/>
      <c r="E45" s="308"/>
      <c r="F45" s="313"/>
      <c r="G45" s="332">
        <v>45292</v>
      </c>
      <c r="H45" s="333"/>
      <c r="I45" s="333"/>
      <c r="J45" s="333"/>
      <c r="K45" s="332">
        <v>45657</v>
      </c>
      <c r="L45" s="333"/>
      <c r="M45" s="320"/>
      <c r="N45" s="321"/>
      <c r="O45" s="321"/>
      <c r="P45" s="321"/>
      <c r="Q45" s="321"/>
      <c r="R45" s="322"/>
      <c r="S45" s="326"/>
      <c r="T45" s="327"/>
      <c r="U45" s="327"/>
      <c r="V45" s="328"/>
      <c r="W45" s="331"/>
      <c r="X45" s="331"/>
      <c r="Y45" s="328"/>
      <c r="Z45" s="175"/>
    </row>
    <row r="46" spans="1:26" x14ac:dyDescent="0.2">
      <c r="A46" s="60"/>
      <c r="B46" s="275"/>
      <c r="C46" s="276"/>
      <c r="D46" s="277"/>
      <c r="E46" s="278"/>
      <c r="F46" s="278"/>
      <c r="G46" s="279"/>
      <c r="H46" s="280"/>
      <c r="I46" s="280"/>
      <c r="J46" s="281"/>
      <c r="K46" s="279"/>
      <c r="L46" s="281"/>
      <c r="M46" s="282"/>
      <c r="N46" s="283"/>
      <c r="O46" s="283"/>
      <c r="P46" s="283"/>
      <c r="Q46" s="283"/>
      <c r="R46" s="284"/>
      <c r="S46" s="285"/>
      <c r="T46" s="286"/>
      <c r="U46" s="286"/>
      <c r="V46" s="287"/>
      <c r="W46" s="288"/>
      <c r="X46" s="289"/>
      <c r="Y46" s="290"/>
      <c r="Z46" s="175"/>
    </row>
    <row r="47" spans="1:26" x14ac:dyDescent="0.2">
      <c r="A47" s="60"/>
      <c r="B47" s="275"/>
      <c r="C47" s="276"/>
      <c r="D47" s="277"/>
      <c r="E47" s="278"/>
      <c r="F47" s="278"/>
      <c r="G47" s="279"/>
      <c r="H47" s="280"/>
      <c r="I47" s="280"/>
      <c r="J47" s="281"/>
      <c r="K47" s="279"/>
      <c r="L47" s="281"/>
      <c r="M47" s="282"/>
      <c r="N47" s="283"/>
      <c r="O47" s="283"/>
      <c r="P47" s="283"/>
      <c r="Q47" s="283"/>
      <c r="R47" s="283"/>
      <c r="S47" s="285"/>
      <c r="T47" s="286"/>
      <c r="U47" s="286"/>
      <c r="V47" s="287"/>
      <c r="W47" s="288"/>
      <c r="X47" s="289"/>
      <c r="Y47" s="290"/>
      <c r="Z47" s="175"/>
    </row>
    <row r="48" spans="1:26" x14ac:dyDescent="0.2">
      <c r="A48" s="60"/>
      <c r="B48" s="291"/>
      <c r="C48" s="292"/>
      <c r="D48" s="277"/>
      <c r="E48" s="278"/>
      <c r="F48" s="278"/>
      <c r="G48" s="293"/>
      <c r="H48" s="294"/>
      <c r="I48" s="294"/>
      <c r="J48" s="295"/>
      <c r="K48" s="293"/>
      <c r="L48" s="295"/>
      <c r="M48" s="282"/>
      <c r="N48" s="283"/>
      <c r="O48" s="283"/>
      <c r="P48" s="283"/>
      <c r="Q48" s="283"/>
      <c r="R48" s="283"/>
      <c r="S48" s="285"/>
      <c r="T48" s="286"/>
      <c r="U48" s="286"/>
      <c r="V48" s="287"/>
      <c r="W48" s="288"/>
      <c r="X48" s="289"/>
      <c r="Y48" s="290"/>
      <c r="Z48" s="175"/>
    </row>
    <row r="49" spans="1:26" x14ac:dyDescent="0.2">
      <c r="A49" s="60"/>
      <c r="B49" s="261" t="s">
        <v>422</v>
      </c>
      <c r="C49" s="262"/>
      <c r="D49" s="262"/>
      <c r="E49" s="262"/>
      <c r="F49" s="262"/>
      <c r="G49" s="262"/>
      <c r="H49" s="262"/>
      <c r="I49" s="262"/>
      <c r="J49" s="262"/>
      <c r="K49" s="262"/>
      <c r="L49" s="263"/>
      <c r="M49" s="264" t="s">
        <v>423</v>
      </c>
      <c r="N49" s="265"/>
      <c r="O49" s="265"/>
      <c r="P49" s="265"/>
      <c r="Q49" s="265"/>
      <c r="R49" s="265"/>
      <c r="S49" s="265"/>
      <c r="T49" s="265"/>
      <c r="U49" s="265"/>
      <c r="V49" s="265"/>
      <c r="W49" s="265"/>
      <c r="X49" s="265"/>
      <c r="Y49" s="265"/>
      <c r="Z49" s="175"/>
    </row>
    <row r="50" spans="1:26" x14ac:dyDescent="0.2">
      <c r="A50" s="60"/>
      <c r="B50" s="251" t="s">
        <v>424</v>
      </c>
      <c r="C50" s="252"/>
      <c r="D50" s="253"/>
      <c r="E50" s="254"/>
      <c r="F50" s="255"/>
      <c r="G50" s="256"/>
      <c r="H50" s="256"/>
      <c r="I50" s="257"/>
      <c r="J50" s="258">
        <f>F50*AP3</f>
        <v>0</v>
      </c>
      <c r="K50" s="259"/>
      <c r="L50" s="260"/>
      <c r="M50" s="266" t="s">
        <v>425</v>
      </c>
      <c r="N50" s="267"/>
      <c r="O50" s="268"/>
      <c r="P50" s="269" t="s">
        <v>426</v>
      </c>
      <c r="Q50" s="270"/>
      <c r="R50" s="270"/>
      <c r="S50" s="270"/>
      <c r="T50" s="270"/>
      <c r="U50" s="270"/>
      <c r="V50" s="271"/>
      <c r="W50" s="272" t="s">
        <v>427</v>
      </c>
      <c r="X50" s="273"/>
      <c r="Y50" s="274"/>
      <c r="Z50" s="175"/>
    </row>
    <row r="51" spans="1:26" x14ac:dyDescent="0.2">
      <c r="A51" s="60"/>
      <c r="B51" s="251" t="s">
        <v>428</v>
      </c>
      <c r="C51" s="252"/>
      <c r="D51" s="253"/>
      <c r="E51" s="254"/>
      <c r="F51" s="255"/>
      <c r="G51" s="256"/>
      <c r="H51" s="256"/>
      <c r="I51" s="257"/>
      <c r="J51" s="258">
        <f>F51*AP4</f>
        <v>0</v>
      </c>
      <c r="K51" s="259"/>
      <c r="L51" s="260"/>
      <c r="M51" s="225"/>
      <c r="N51" s="226"/>
      <c r="O51" s="227"/>
      <c r="P51" s="248" t="s">
        <v>429</v>
      </c>
      <c r="Q51" s="249"/>
      <c r="R51" s="249"/>
      <c r="S51" s="249"/>
      <c r="T51" s="249"/>
      <c r="U51" s="249"/>
      <c r="V51" s="250"/>
      <c r="W51" s="231"/>
      <c r="X51" s="232"/>
      <c r="Y51" s="233"/>
      <c r="Z51" s="175"/>
    </row>
    <row r="52" spans="1:26" x14ac:dyDescent="0.2">
      <c r="A52" s="60"/>
      <c r="B52" s="245" t="s">
        <v>430</v>
      </c>
      <c r="C52" s="246"/>
      <c r="D52" s="246"/>
      <c r="E52" s="246"/>
      <c r="F52" s="246"/>
      <c r="G52" s="246"/>
      <c r="H52" s="246" t="s">
        <v>44</v>
      </c>
      <c r="I52" s="247"/>
      <c r="J52" s="222">
        <v>0</v>
      </c>
      <c r="K52" s="223"/>
      <c r="L52" s="224"/>
      <c r="M52" s="225"/>
      <c r="N52" s="226"/>
      <c r="O52" s="227"/>
      <c r="P52" s="248" t="s">
        <v>429</v>
      </c>
      <c r="Q52" s="249"/>
      <c r="R52" s="249"/>
      <c r="S52" s="249"/>
      <c r="T52" s="249"/>
      <c r="U52" s="249"/>
      <c r="V52" s="250"/>
      <c r="W52" s="231"/>
      <c r="X52" s="232"/>
      <c r="Y52" s="233"/>
      <c r="Z52" s="175"/>
    </row>
    <row r="53" spans="1:26" x14ac:dyDescent="0.2">
      <c r="A53" s="60"/>
      <c r="B53" s="219" t="s">
        <v>429</v>
      </c>
      <c r="C53" s="220"/>
      <c r="D53" s="220"/>
      <c r="E53" s="220"/>
      <c r="F53" s="220"/>
      <c r="G53" s="220"/>
      <c r="H53" s="220" t="s">
        <v>44</v>
      </c>
      <c r="I53" s="221"/>
      <c r="J53" s="222"/>
      <c r="K53" s="223"/>
      <c r="L53" s="224"/>
      <c r="M53" s="225"/>
      <c r="N53" s="226"/>
      <c r="O53" s="227"/>
      <c r="P53" s="228"/>
      <c r="Q53" s="229"/>
      <c r="R53" s="229"/>
      <c r="S53" s="229"/>
      <c r="T53" s="229"/>
      <c r="U53" s="229"/>
      <c r="V53" s="230"/>
      <c r="W53" s="231"/>
      <c r="X53" s="232"/>
      <c r="Y53" s="233"/>
      <c r="Z53" s="175"/>
    </row>
    <row r="54" spans="1:26" x14ac:dyDescent="0.2">
      <c r="A54" s="60"/>
      <c r="B54" s="219" t="s">
        <v>429</v>
      </c>
      <c r="C54" s="220"/>
      <c r="D54" s="220"/>
      <c r="E54" s="220"/>
      <c r="F54" s="220"/>
      <c r="G54" s="220"/>
      <c r="H54" s="220" t="s">
        <v>44</v>
      </c>
      <c r="I54" s="221"/>
      <c r="J54" s="222"/>
      <c r="K54" s="223"/>
      <c r="L54" s="224"/>
      <c r="M54" s="225"/>
      <c r="N54" s="226"/>
      <c r="O54" s="227"/>
      <c r="P54" s="228"/>
      <c r="Q54" s="229"/>
      <c r="R54" s="229"/>
      <c r="S54" s="229"/>
      <c r="T54" s="229"/>
      <c r="U54" s="229"/>
      <c r="V54" s="230"/>
      <c r="W54" s="231"/>
      <c r="X54" s="232"/>
      <c r="Y54" s="233"/>
      <c r="Z54" s="175"/>
    </row>
    <row r="55" spans="1:26" ht="12.75" customHeight="1" x14ac:dyDescent="0.2">
      <c r="A55" s="60"/>
      <c r="B55" s="219" t="s">
        <v>429</v>
      </c>
      <c r="C55" s="220"/>
      <c r="D55" s="220"/>
      <c r="E55" s="220"/>
      <c r="F55" s="220"/>
      <c r="G55" s="220"/>
      <c r="H55" s="220" t="s">
        <v>44</v>
      </c>
      <c r="I55" s="221"/>
      <c r="J55" s="222"/>
      <c r="K55" s="223"/>
      <c r="L55" s="224"/>
      <c r="M55" s="225"/>
      <c r="N55" s="226"/>
      <c r="O55" s="227"/>
      <c r="P55" s="228"/>
      <c r="Q55" s="229"/>
      <c r="R55" s="229"/>
      <c r="S55" s="229"/>
      <c r="T55" s="229"/>
      <c r="U55" s="229"/>
      <c r="V55" s="230"/>
      <c r="W55" s="231"/>
      <c r="X55" s="232"/>
      <c r="Y55" s="233"/>
      <c r="Z55" s="175"/>
    </row>
    <row r="56" spans="1:26" x14ac:dyDescent="0.2">
      <c r="A56" s="60"/>
      <c r="B56" s="219" t="s">
        <v>44</v>
      </c>
      <c r="C56" s="220"/>
      <c r="D56" s="220"/>
      <c r="E56" s="220"/>
      <c r="F56" s="220"/>
      <c r="G56" s="220"/>
      <c r="H56" s="220"/>
      <c r="I56" s="221"/>
      <c r="J56" s="222"/>
      <c r="K56" s="223"/>
      <c r="L56" s="224"/>
      <c r="M56" s="225"/>
      <c r="N56" s="226"/>
      <c r="O56" s="227"/>
      <c r="P56" s="228"/>
      <c r="Q56" s="229"/>
      <c r="R56" s="229"/>
      <c r="S56" s="229"/>
      <c r="T56" s="229"/>
      <c r="U56" s="229"/>
      <c r="V56" s="230"/>
      <c r="W56" s="231"/>
      <c r="X56" s="232"/>
      <c r="Y56" s="233"/>
      <c r="Z56" s="175"/>
    </row>
    <row r="57" spans="1:26" x14ac:dyDescent="0.2">
      <c r="A57" s="60"/>
      <c r="B57" s="219"/>
      <c r="C57" s="220"/>
      <c r="D57" s="220"/>
      <c r="E57" s="220"/>
      <c r="F57" s="220"/>
      <c r="G57" s="220"/>
      <c r="H57" s="220"/>
      <c r="I57" s="221"/>
      <c r="J57" s="222"/>
      <c r="K57" s="223"/>
      <c r="L57" s="224"/>
      <c r="M57" s="225"/>
      <c r="N57" s="226"/>
      <c r="O57" s="227"/>
      <c r="P57" s="228"/>
      <c r="Q57" s="229"/>
      <c r="R57" s="229"/>
      <c r="S57" s="229"/>
      <c r="T57" s="229"/>
      <c r="U57" s="229"/>
      <c r="V57" s="230"/>
      <c r="W57" s="231"/>
      <c r="X57" s="232"/>
      <c r="Y57" s="233"/>
      <c r="Z57" s="175"/>
    </row>
    <row r="58" spans="1:26" x14ac:dyDescent="0.2">
      <c r="A58" s="60"/>
      <c r="B58" s="219"/>
      <c r="C58" s="220"/>
      <c r="D58" s="220"/>
      <c r="E58" s="220"/>
      <c r="F58" s="220"/>
      <c r="G58" s="220"/>
      <c r="H58" s="220"/>
      <c r="I58" s="221"/>
      <c r="J58" s="222"/>
      <c r="K58" s="223"/>
      <c r="L58" s="224"/>
      <c r="M58" s="225"/>
      <c r="N58" s="226"/>
      <c r="O58" s="227"/>
      <c r="P58" s="228"/>
      <c r="Q58" s="229"/>
      <c r="R58" s="229"/>
      <c r="S58" s="229"/>
      <c r="T58" s="229"/>
      <c r="U58" s="229"/>
      <c r="V58" s="230"/>
      <c r="W58" s="231"/>
      <c r="X58" s="232"/>
      <c r="Y58" s="233"/>
      <c r="Z58" s="175"/>
    </row>
    <row r="59" spans="1:26" ht="12.75" customHeight="1" thickBot="1" x14ac:dyDescent="0.25">
      <c r="A59" s="60"/>
      <c r="B59" s="234" t="s">
        <v>431</v>
      </c>
      <c r="C59" s="235"/>
      <c r="D59" s="235"/>
      <c r="E59" s="235"/>
      <c r="F59" s="235"/>
      <c r="G59" s="235"/>
      <c r="H59" s="235"/>
      <c r="I59" s="236"/>
      <c r="J59" s="237">
        <f>SUM(J50:L58)</f>
        <v>0</v>
      </c>
      <c r="K59" s="238"/>
      <c r="L59" s="239"/>
      <c r="M59" s="240" t="s">
        <v>432</v>
      </c>
      <c r="N59" s="241"/>
      <c r="O59" s="241"/>
      <c r="P59" s="241"/>
      <c r="Q59" s="241"/>
      <c r="R59" s="241"/>
      <c r="S59" s="241"/>
      <c r="T59" s="241"/>
      <c r="U59" s="241"/>
      <c r="V59" s="241"/>
      <c r="W59" s="242">
        <f>SUM(W51:Y58)</f>
        <v>0</v>
      </c>
      <c r="X59" s="243"/>
      <c r="Y59" s="244">
        <f>SUM(Y53:AA58)</f>
        <v>0</v>
      </c>
      <c r="Z59" s="185"/>
    </row>
    <row r="60" spans="1:26" ht="13.5" hidden="1" thickTop="1" x14ac:dyDescent="0.2">
      <c r="A60" s="60"/>
      <c r="B60" s="165"/>
      <c r="C60" s="165"/>
      <c r="D60" s="165"/>
      <c r="E60" s="165"/>
      <c r="F60" s="165"/>
      <c r="G60" s="165"/>
      <c r="H60" s="165"/>
      <c r="I60" s="165"/>
      <c r="J60" s="165"/>
      <c r="K60" s="165"/>
      <c r="L60" s="186">
        <f>J59</f>
        <v>0</v>
      </c>
      <c r="M60" s="165"/>
      <c r="N60" s="165"/>
      <c r="O60" s="165"/>
      <c r="P60" s="165"/>
      <c r="Q60" s="165"/>
      <c r="R60" s="165"/>
      <c r="S60" s="165"/>
      <c r="T60" s="165"/>
      <c r="U60" s="165"/>
      <c r="V60" s="165"/>
      <c r="W60" s="165"/>
      <c r="X60" s="165"/>
      <c r="Y60" s="187">
        <f>W59</f>
        <v>0</v>
      </c>
      <c r="Z60" s="165"/>
    </row>
    <row r="61" spans="1:26" ht="13.5" thickTop="1" x14ac:dyDescent="0.2">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x14ac:dyDescent="0.2">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x14ac:dyDescent="0.2">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x14ac:dyDescent="0.2">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x14ac:dyDescent="0.2">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x14ac:dyDescent="0.2">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x14ac:dyDescent="0.2">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x14ac:dyDescent="0.2">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x14ac:dyDescent="0.2">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x14ac:dyDescent="0.2">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x14ac:dyDescent="0.2">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x14ac:dyDescent="0.2">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x14ac:dyDescent="0.2">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x14ac:dyDescent="0.2">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x14ac:dyDescent="0.2">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x14ac:dyDescent="0.2">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x14ac:dyDescent="0.2">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x14ac:dyDescent="0.2">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x14ac:dyDescent="0.2">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x14ac:dyDescent="0.2">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x14ac:dyDescent="0.2">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x14ac:dyDescent="0.2">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x14ac:dyDescent="0.2">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x14ac:dyDescent="0.2">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x14ac:dyDescent="0.2">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x14ac:dyDescent="0.2">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x14ac:dyDescent="0.2">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x14ac:dyDescent="0.2">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x14ac:dyDescent="0.2">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x14ac:dyDescent="0.2">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x14ac:dyDescent="0.2">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x14ac:dyDescent="0.2">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x14ac:dyDescent="0.2">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x14ac:dyDescent="0.2">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x14ac:dyDescent="0.2">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x14ac:dyDescent="0.2">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x14ac:dyDescent="0.2">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x14ac:dyDescent="0.2">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x14ac:dyDescent="0.2">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x14ac:dyDescent="0.2">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x14ac:dyDescent="0.2">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x14ac:dyDescent="0.2">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x14ac:dyDescent="0.2">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x14ac:dyDescent="0.2">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x14ac:dyDescent="0.2">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x14ac:dyDescent="0.2">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x14ac:dyDescent="0.2">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x14ac:dyDescent="0.2">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x14ac:dyDescent="0.2">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x14ac:dyDescent="0.2">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x14ac:dyDescent="0.2">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x14ac:dyDescent="0.2">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x14ac:dyDescent="0.2">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x14ac:dyDescent="0.2">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x14ac:dyDescent="0.2">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x14ac:dyDescent="0.2">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x14ac:dyDescent="0.2">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x14ac:dyDescent="0.2">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x14ac:dyDescent="0.2">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x14ac:dyDescent="0.2">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x14ac:dyDescent="0.2">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x14ac:dyDescent="0.2">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x14ac:dyDescent="0.2">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x14ac:dyDescent="0.2">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x14ac:dyDescent="0.2">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x14ac:dyDescent="0.2">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x14ac:dyDescent="0.2">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x14ac:dyDescent="0.2">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x14ac:dyDescent="0.2">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x14ac:dyDescent="0.2">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x14ac:dyDescent="0.2">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x14ac:dyDescent="0.2">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x14ac:dyDescent="0.2">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x14ac:dyDescent="0.2">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x14ac:dyDescent="0.2">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x14ac:dyDescent="0.2">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x14ac:dyDescent="0.2">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x14ac:dyDescent="0.2">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x14ac:dyDescent="0.2">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x14ac:dyDescent="0.2">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x14ac:dyDescent="0.2">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x14ac:dyDescent="0.2">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x14ac:dyDescent="0.2">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x14ac:dyDescent="0.2">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x14ac:dyDescent="0.2">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x14ac:dyDescent="0.2">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x14ac:dyDescent="0.2">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x14ac:dyDescent="0.2">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x14ac:dyDescent="0.2">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x14ac:dyDescent="0.2">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x14ac:dyDescent="0.2">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x14ac:dyDescent="0.2">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x14ac:dyDescent="0.2">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x14ac:dyDescent="0.2">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x14ac:dyDescent="0.2">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x14ac:dyDescent="0.2">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x14ac:dyDescent="0.2">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x14ac:dyDescent="0.2">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x14ac:dyDescent="0.2">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x14ac:dyDescent="0.2">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x14ac:dyDescent="0.2">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x14ac:dyDescent="0.2">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x14ac:dyDescent="0.2">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x14ac:dyDescent="0.2">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x14ac:dyDescent="0.2">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x14ac:dyDescent="0.2">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x14ac:dyDescent="0.2">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x14ac:dyDescent="0.2">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x14ac:dyDescent="0.2">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x14ac:dyDescent="0.2">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x14ac:dyDescent="0.2">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x14ac:dyDescent="0.2">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x14ac:dyDescent="0.2">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x14ac:dyDescent="0.2">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x14ac:dyDescent="0.2">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x14ac:dyDescent="0.2">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x14ac:dyDescent="0.2">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x14ac:dyDescent="0.2">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x14ac:dyDescent="0.2">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x14ac:dyDescent="0.2">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x14ac:dyDescent="0.2">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x14ac:dyDescent="0.2">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x14ac:dyDescent="0.2">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x14ac:dyDescent="0.2">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x14ac:dyDescent="0.2">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x14ac:dyDescent="0.2">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x14ac:dyDescent="0.2">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x14ac:dyDescent="0.2">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x14ac:dyDescent="0.2">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x14ac:dyDescent="0.2">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x14ac:dyDescent="0.2">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x14ac:dyDescent="0.2">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x14ac:dyDescent="0.2">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x14ac:dyDescent="0.2">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x14ac:dyDescent="0.2">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x14ac:dyDescent="0.2">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x14ac:dyDescent="0.2">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x14ac:dyDescent="0.2">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x14ac:dyDescent="0.2">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x14ac:dyDescent="0.2">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x14ac:dyDescent="0.2">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x14ac:dyDescent="0.2">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x14ac:dyDescent="0.2">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x14ac:dyDescent="0.2">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x14ac:dyDescent="0.2">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x14ac:dyDescent="0.2">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x14ac:dyDescent="0.2">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x14ac:dyDescent="0.2">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2:26" x14ac:dyDescent="0.2">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2:26" x14ac:dyDescent="0.2">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2:26" x14ac:dyDescent="0.2">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2:26" x14ac:dyDescent="0.2">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2:26" x14ac:dyDescent="0.2">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2:26" x14ac:dyDescent="0.2">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2:26" x14ac:dyDescent="0.2">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2:26" x14ac:dyDescent="0.2">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2:26" x14ac:dyDescent="0.2">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2:26" x14ac:dyDescent="0.2">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2:26" x14ac:dyDescent="0.2">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2:26" x14ac:dyDescent="0.2">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2:26" x14ac:dyDescent="0.2">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2:26" x14ac:dyDescent="0.2">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2:26" x14ac:dyDescent="0.2">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2:26" x14ac:dyDescent="0.2">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2:26" x14ac:dyDescent="0.2">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2:26" x14ac:dyDescent="0.2">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2:26" x14ac:dyDescent="0.2">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2:26" x14ac:dyDescent="0.2">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2:26" x14ac:dyDescent="0.2">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2:26" x14ac:dyDescent="0.2">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2:26" x14ac:dyDescent="0.2">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2:26" x14ac:dyDescent="0.2">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2:26" x14ac:dyDescent="0.2">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2:26" x14ac:dyDescent="0.2">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2:26" x14ac:dyDescent="0.2">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2:26" x14ac:dyDescent="0.2">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2:26" x14ac:dyDescent="0.2">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2:26" x14ac:dyDescent="0.2">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2:26" x14ac:dyDescent="0.2">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2:26" x14ac:dyDescent="0.2">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2:26" x14ac:dyDescent="0.2">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2:26" x14ac:dyDescent="0.2">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2:26" x14ac:dyDescent="0.2">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2:26" x14ac:dyDescent="0.2">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2:26" x14ac:dyDescent="0.2">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2:26" x14ac:dyDescent="0.2">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2:26" x14ac:dyDescent="0.2">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2:26" x14ac:dyDescent="0.2">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2:26" x14ac:dyDescent="0.2">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2:26" x14ac:dyDescent="0.2">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2:26" x14ac:dyDescent="0.2">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2:26" x14ac:dyDescent="0.2">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2:26" x14ac:dyDescent="0.2">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2:26" x14ac:dyDescent="0.2">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2:26" x14ac:dyDescent="0.2">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2:26" x14ac:dyDescent="0.2">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2:26" x14ac:dyDescent="0.2">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2:26" x14ac:dyDescent="0.2">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2:26" x14ac:dyDescent="0.2">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2:26" x14ac:dyDescent="0.2">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2:26" x14ac:dyDescent="0.2">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2:26" x14ac:dyDescent="0.2">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2:26" x14ac:dyDescent="0.2">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2:26" x14ac:dyDescent="0.2">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2:26" x14ac:dyDescent="0.2">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2:26" x14ac:dyDescent="0.2">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2:26" x14ac:dyDescent="0.2">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2:26" x14ac:dyDescent="0.2">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2:26" x14ac:dyDescent="0.2">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2:26" x14ac:dyDescent="0.2">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2:26" x14ac:dyDescent="0.2">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2:26" x14ac:dyDescent="0.2">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2:26" x14ac:dyDescent="0.2">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2:26" x14ac:dyDescent="0.2">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2:26" x14ac:dyDescent="0.2">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2:26" x14ac:dyDescent="0.2">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2:26" x14ac:dyDescent="0.2">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2:26" x14ac:dyDescent="0.2">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2:26" x14ac:dyDescent="0.2">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2:26" x14ac:dyDescent="0.2">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2:26" x14ac:dyDescent="0.2">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2:26" x14ac:dyDescent="0.2">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2:26" x14ac:dyDescent="0.2">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2:26" x14ac:dyDescent="0.2">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2:26" x14ac:dyDescent="0.2">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2:26" x14ac:dyDescent="0.2">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2:26" x14ac:dyDescent="0.2">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2:26" x14ac:dyDescent="0.2">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2:26" x14ac:dyDescent="0.2">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2:26" x14ac:dyDescent="0.2">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2:26" x14ac:dyDescent="0.2">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2:26" x14ac:dyDescent="0.2">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2:26" x14ac:dyDescent="0.2">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2:26" x14ac:dyDescent="0.2">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2:26" x14ac:dyDescent="0.2">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2:26" x14ac:dyDescent="0.2">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2:26" x14ac:dyDescent="0.2">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2:26" x14ac:dyDescent="0.2">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2:26" x14ac:dyDescent="0.2">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2:26" x14ac:dyDescent="0.2">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2:26" x14ac:dyDescent="0.2">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2:26" x14ac:dyDescent="0.2">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2:26" x14ac:dyDescent="0.2">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2:26" x14ac:dyDescent="0.2">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2:26" x14ac:dyDescent="0.2">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2:26" x14ac:dyDescent="0.2">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2:26" x14ac:dyDescent="0.2">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2:26" x14ac:dyDescent="0.2">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2:26" x14ac:dyDescent="0.2">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2:26" x14ac:dyDescent="0.2">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2:26" x14ac:dyDescent="0.2">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2:26" x14ac:dyDescent="0.2">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2:26" x14ac:dyDescent="0.2">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2:26" x14ac:dyDescent="0.2">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2:26" x14ac:dyDescent="0.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2:26" x14ac:dyDescent="0.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2:26" x14ac:dyDescent="0.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2:26" x14ac:dyDescent="0.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2:26" x14ac:dyDescent="0.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2:26" x14ac:dyDescent="0.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2:26" x14ac:dyDescent="0.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2:26" x14ac:dyDescent="0.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2:26" x14ac:dyDescent="0.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2:26" x14ac:dyDescent="0.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2:26" x14ac:dyDescent="0.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2:26" x14ac:dyDescent="0.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2:26" x14ac:dyDescent="0.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2:26" x14ac:dyDescent="0.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2:26" x14ac:dyDescent="0.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2:26" x14ac:dyDescent="0.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2:26" x14ac:dyDescent="0.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2:26" x14ac:dyDescent="0.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2:26" x14ac:dyDescent="0.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2:26" x14ac:dyDescent="0.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2:26" x14ac:dyDescent="0.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2:26" x14ac:dyDescent="0.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2:26" x14ac:dyDescent="0.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2:26" x14ac:dyDescent="0.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2:26" x14ac:dyDescent="0.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2:26" x14ac:dyDescent="0.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2:26" x14ac:dyDescent="0.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2:26" x14ac:dyDescent="0.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2:26" x14ac:dyDescent="0.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2:26" x14ac:dyDescent="0.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2:26" x14ac:dyDescent="0.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2:26" x14ac:dyDescent="0.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2:26" x14ac:dyDescent="0.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2:26" x14ac:dyDescent="0.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2:26" x14ac:dyDescent="0.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2:26" x14ac:dyDescent="0.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2:26" x14ac:dyDescent="0.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2:26" x14ac:dyDescent="0.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2:26" x14ac:dyDescent="0.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2:26" x14ac:dyDescent="0.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2:26" x14ac:dyDescent="0.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2:26" x14ac:dyDescent="0.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2:26" x14ac:dyDescent="0.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2:26" x14ac:dyDescent="0.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2:26" x14ac:dyDescent="0.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2:26" x14ac:dyDescent="0.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2:26" x14ac:dyDescent="0.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2:26" x14ac:dyDescent="0.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2:26" x14ac:dyDescent="0.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2:26" x14ac:dyDescent="0.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2:26" x14ac:dyDescent="0.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2:26" x14ac:dyDescent="0.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2:26" x14ac:dyDescent="0.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2:26" x14ac:dyDescent="0.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2:26" x14ac:dyDescent="0.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2:26" x14ac:dyDescent="0.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2:26" x14ac:dyDescent="0.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2:26" x14ac:dyDescent="0.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2:26" x14ac:dyDescent="0.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2:26" x14ac:dyDescent="0.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2:26" x14ac:dyDescent="0.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2:26" x14ac:dyDescent="0.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2:26" x14ac:dyDescent="0.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2:26" x14ac:dyDescent="0.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2:26" x14ac:dyDescent="0.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2:26" x14ac:dyDescent="0.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2:26" x14ac:dyDescent="0.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2:26" x14ac:dyDescent="0.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2:26" x14ac:dyDescent="0.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2:26" x14ac:dyDescent="0.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2:26" x14ac:dyDescent="0.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2:26" x14ac:dyDescent="0.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2:26" x14ac:dyDescent="0.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2:26" x14ac:dyDescent="0.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2:26" x14ac:dyDescent="0.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2:26" x14ac:dyDescent="0.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2:26" x14ac:dyDescent="0.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2:26" x14ac:dyDescent="0.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2:26" x14ac:dyDescent="0.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2:26" x14ac:dyDescent="0.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2:26" x14ac:dyDescent="0.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2:26" x14ac:dyDescent="0.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2:26" x14ac:dyDescent="0.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2:26" x14ac:dyDescent="0.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2:26" x14ac:dyDescent="0.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2:26" x14ac:dyDescent="0.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2:26" x14ac:dyDescent="0.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2:26" x14ac:dyDescent="0.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2:26" x14ac:dyDescent="0.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2:26" x14ac:dyDescent="0.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2:26" x14ac:dyDescent="0.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2:26" x14ac:dyDescent="0.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2:26" x14ac:dyDescent="0.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2:26" x14ac:dyDescent="0.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2:26" x14ac:dyDescent="0.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2:26" x14ac:dyDescent="0.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2:26" x14ac:dyDescent="0.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2:26" x14ac:dyDescent="0.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2:26" x14ac:dyDescent="0.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2:26" x14ac:dyDescent="0.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2:26" x14ac:dyDescent="0.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2:26" x14ac:dyDescent="0.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2:26" x14ac:dyDescent="0.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2:26" x14ac:dyDescent="0.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2:26" x14ac:dyDescent="0.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2:26" x14ac:dyDescent="0.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2:26" x14ac:dyDescent="0.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2:26" x14ac:dyDescent="0.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2:26" x14ac:dyDescent="0.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2:26" x14ac:dyDescent="0.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2:26" x14ac:dyDescent="0.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2:26" x14ac:dyDescent="0.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2:26" x14ac:dyDescent="0.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2:26" x14ac:dyDescent="0.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2:26" x14ac:dyDescent="0.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2:26" x14ac:dyDescent="0.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2:26" x14ac:dyDescent="0.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2:26" x14ac:dyDescent="0.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2:26" x14ac:dyDescent="0.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2:26" x14ac:dyDescent="0.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2:26" x14ac:dyDescent="0.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2:26" x14ac:dyDescent="0.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2:26" x14ac:dyDescent="0.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2:26" x14ac:dyDescent="0.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2:26" x14ac:dyDescent="0.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2:26" x14ac:dyDescent="0.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2:26" x14ac:dyDescent="0.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2:26" x14ac:dyDescent="0.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2:26" x14ac:dyDescent="0.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2:26" x14ac:dyDescent="0.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2:26" x14ac:dyDescent="0.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2:26" x14ac:dyDescent="0.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2:26" x14ac:dyDescent="0.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2:26" x14ac:dyDescent="0.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2:26" x14ac:dyDescent="0.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2:26" x14ac:dyDescent="0.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2:26" x14ac:dyDescent="0.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2:26" x14ac:dyDescent="0.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2:26" x14ac:dyDescent="0.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2:26" x14ac:dyDescent="0.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2:26" x14ac:dyDescent="0.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2:26" x14ac:dyDescent="0.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2:26" x14ac:dyDescent="0.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2:26" x14ac:dyDescent="0.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2:26" x14ac:dyDescent="0.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2:26" x14ac:dyDescent="0.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2:26" x14ac:dyDescent="0.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2:26" x14ac:dyDescent="0.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2:26" x14ac:dyDescent="0.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2:26" x14ac:dyDescent="0.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2:26" x14ac:dyDescent="0.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sheetData>
  <sheetProtection algorithmName="SHA-512" hashValue="cOiz7soavRiV+Tb72OHQMQfO4BpskcTX1/vz5kxKngp1rdTZqQCd9KtHXug6SZ/PYCupB8648sFG05JTq73+OQ==" saltValue="tENGSEg3a3wlz3Y44dCzRQ==" spinCount="100000" sheet="1" objects="1" scenarios="1"/>
  <mergeCells count="170">
    <mergeCell ref="B1:Z2"/>
    <mergeCell ref="B3:Z3"/>
    <mergeCell ref="AF3:AO3"/>
    <mergeCell ref="AP3:AQ3"/>
    <mergeCell ref="AF4:AO4"/>
    <mergeCell ref="AP4:AQ4"/>
    <mergeCell ref="B9:Y9"/>
    <mergeCell ref="B10:Y10"/>
    <mergeCell ref="C12:H12"/>
    <mergeCell ref="J12:Q12"/>
    <mergeCell ref="S12:V12"/>
    <mergeCell ref="X12:Y12"/>
    <mergeCell ref="B5:C5"/>
    <mergeCell ref="D5:N5"/>
    <mergeCell ref="R5:W5"/>
    <mergeCell ref="X5:Y5"/>
    <mergeCell ref="B7:Y7"/>
    <mergeCell ref="B8:Y8"/>
    <mergeCell ref="C17:H17"/>
    <mergeCell ref="J17:Q17"/>
    <mergeCell ref="S17:V17"/>
    <mergeCell ref="X17:Y17"/>
    <mergeCell ref="D19:Q19"/>
    <mergeCell ref="S19:X19"/>
    <mergeCell ref="C13:H13"/>
    <mergeCell ref="J13:Q13"/>
    <mergeCell ref="S13:V13"/>
    <mergeCell ref="X13:Y13"/>
    <mergeCell ref="D15:Q15"/>
    <mergeCell ref="S15:X15"/>
    <mergeCell ref="C25:H25"/>
    <mergeCell ref="J25:Q25"/>
    <mergeCell ref="S25:V25"/>
    <mergeCell ref="X25:Y25"/>
    <mergeCell ref="D27:Q27"/>
    <mergeCell ref="S27:X27"/>
    <mergeCell ref="C21:H21"/>
    <mergeCell ref="J21:Q21"/>
    <mergeCell ref="S21:V21"/>
    <mergeCell ref="X21:Y21"/>
    <mergeCell ref="D23:Q23"/>
    <mergeCell ref="S23:X23"/>
    <mergeCell ref="W34:Y34"/>
    <mergeCell ref="B35:C35"/>
    <mergeCell ref="D35:I35"/>
    <mergeCell ref="J35:L35"/>
    <mergeCell ref="O35:P35"/>
    <mergeCell ref="Q35:V35"/>
    <mergeCell ref="W35:Y35"/>
    <mergeCell ref="C29:Y29"/>
    <mergeCell ref="B31:Z31"/>
    <mergeCell ref="J32:L32"/>
    <mergeCell ref="B33:L33"/>
    <mergeCell ref="O33:Y33"/>
    <mergeCell ref="B34:C34"/>
    <mergeCell ref="D34:I34"/>
    <mergeCell ref="J34:L34"/>
    <mergeCell ref="O34:P34"/>
    <mergeCell ref="Q34:V34"/>
    <mergeCell ref="B37:C37"/>
    <mergeCell ref="D37:I37"/>
    <mergeCell ref="J37:L37"/>
    <mergeCell ref="O37:P37"/>
    <mergeCell ref="Q37:V37"/>
    <mergeCell ref="W37:Y37"/>
    <mergeCell ref="B36:C36"/>
    <mergeCell ref="D36:I36"/>
    <mergeCell ref="J36:L36"/>
    <mergeCell ref="O36:P36"/>
    <mergeCell ref="Q36:V36"/>
    <mergeCell ref="W36:Y36"/>
    <mergeCell ref="B39:C39"/>
    <mergeCell ref="D39:I39"/>
    <mergeCell ref="J39:L39"/>
    <mergeCell ref="O39:P39"/>
    <mergeCell ref="Q39:V39"/>
    <mergeCell ref="W39:Y39"/>
    <mergeCell ref="B38:C38"/>
    <mergeCell ref="D38:I38"/>
    <mergeCell ref="J38:L38"/>
    <mergeCell ref="O38:P38"/>
    <mergeCell ref="Q38:V38"/>
    <mergeCell ref="W38:Y38"/>
    <mergeCell ref="B40:I40"/>
    <mergeCell ref="J40:L40"/>
    <mergeCell ref="O40:V40"/>
    <mergeCell ref="W40:Y40"/>
    <mergeCell ref="B43:Y43"/>
    <mergeCell ref="B44:C45"/>
    <mergeCell ref="D44:F45"/>
    <mergeCell ref="G44:L44"/>
    <mergeCell ref="M44:R45"/>
    <mergeCell ref="S44:V45"/>
    <mergeCell ref="W44:Y45"/>
    <mergeCell ref="G45:J45"/>
    <mergeCell ref="K45:L45"/>
    <mergeCell ref="B46:C46"/>
    <mergeCell ref="D46:F46"/>
    <mergeCell ref="G46:J46"/>
    <mergeCell ref="K46:L46"/>
    <mergeCell ref="M46:R46"/>
    <mergeCell ref="S46:V46"/>
    <mergeCell ref="W46:Y46"/>
    <mergeCell ref="W47:Y47"/>
    <mergeCell ref="B48:C48"/>
    <mergeCell ref="D48:F48"/>
    <mergeCell ref="G48:J48"/>
    <mergeCell ref="K48:L48"/>
    <mergeCell ref="M48:R48"/>
    <mergeCell ref="S48:V48"/>
    <mergeCell ref="W48:Y48"/>
    <mergeCell ref="B47:C47"/>
    <mergeCell ref="D47:F47"/>
    <mergeCell ref="G47:J47"/>
    <mergeCell ref="K47:L47"/>
    <mergeCell ref="M47:R47"/>
    <mergeCell ref="S47:V47"/>
    <mergeCell ref="B51:E51"/>
    <mergeCell ref="F51:I51"/>
    <mergeCell ref="J51:L51"/>
    <mergeCell ref="M51:O51"/>
    <mergeCell ref="P51:V51"/>
    <mergeCell ref="W51:Y51"/>
    <mergeCell ref="B49:L49"/>
    <mergeCell ref="M49:Y49"/>
    <mergeCell ref="B50:E50"/>
    <mergeCell ref="F50:I50"/>
    <mergeCell ref="J50:L50"/>
    <mergeCell ref="M50:O50"/>
    <mergeCell ref="P50:V50"/>
    <mergeCell ref="W50:Y50"/>
    <mergeCell ref="B52:I52"/>
    <mergeCell ref="J52:L52"/>
    <mergeCell ref="M52:O52"/>
    <mergeCell ref="P52:V52"/>
    <mergeCell ref="W52:Y52"/>
    <mergeCell ref="B53:I53"/>
    <mergeCell ref="J53:L53"/>
    <mergeCell ref="M53:O53"/>
    <mergeCell ref="P53:V53"/>
    <mergeCell ref="W53:Y53"/>
    <mergeCell ref="B54:I54"/>
    <mergeCell ref="J54:L54"/>
    <mergeCell ref="M54:O54"/>
    <mergeCell ref="P54:V54"/>
    <mergeCell ref="W54:Y54"/>
    <mergeCell ref="B55:I55"/>
    <mergeCell ref="J55:L55"/>
    <mergeCell ref="M55:O55"/>
    <mergeCell ref="P55:V55"/>
    <mergeCell ref="W55:Y55"/>
    <mergeCell ref="B56:I56"/>
    <mergeCell ref="J56:L56"/>
    <mergeCell ref="M56:O56"/>
    <mergeCell ref="P56:V56"/>
    <mergeCell ref="W56:Y56"/>
    <mergeCell ref="B57:I57"/>
    <mergeCell ref="J57:L57"/>
    <mergeCell ref="M57:O57"/>
    <mergeCell ref="P57:V57"/>
    <mergeCell ref="W57:Y57"/>
    <mergeCell ref="B58:I58"/>
    <mergeCell ref="J58:L58"/>
    <mergeCell ref="M58:O58"/>
    <mergeCell ref="P58:V58"/>
    <mergeCell ref="W58:Y58"/>
    <mergeCell ref="B59:I59"/>
    <mergeCell ref="J59:L59"/>
    <mergeCell ref="M59:V59"/>
    <mergeCell ref="W59:Y59"/>
  </mergeCells>
  <dataValidations count="2">
    <dataValidation type="list" allowBlank="1" showInputMessage="1" showErrorMessage="1" prompt="Active : who materially participate in the business_x000a_Limited : who do not materially participate in the business" sqref="Y15 JU15 TQ15 ADM15 ANI15 AXE15 BHA15 BQW15 CAS15 CKO15 CUK15 DEG15 DOC15 DXY15 EHU15 ERQ15 FBM15 FLI15 FVE15 GFA15 GOW15 GYS15 HIO15 HSK15 ICG15 IMC15 IVY15 JFU15 JPQ15 JZM15 KJI15 KTE15 LDA15 LMW15 LWS15 MGO15 MQK15 NAG15 NKC15 NTY15 ODU15 ONQ15 OXM15 PHI15 PRE15 QBA15 QKW15 QUS15 REO15 ROK15 RYG15 SIC15 SRY15 TBU15 TLQ15 TVM15 UFI15 UPE15 UZA15 VIW15 VSS15 WCO15 WMK15 WWG15 Y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Y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Y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Y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Y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Y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Y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Y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Y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Y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Y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Y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Y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Y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Y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Y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Y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Y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Y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Y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Y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Y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Y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Y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Y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Y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Y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Y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Y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Y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Y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Y23 JU23 TQ23 ADM23 ANI23 AXE23 BHA23 BQW23 CAS23 CKO23 CUK23 DEG23 DOC23 DXY23 EHU23 ERQ23 FBM23 FLI23 FVE23 GFA23 GOW23 GYS23 HIO23 HSK23 ICG23 IMC23 IVY23 JFU23 JPQ23 JZM23 KJI23 KTE23 LDA23 LMW23 LWS23 MGO23 MQK23 NAG23 NKC23 NTY23 ODU23 ONQ23 OXM23 PHI23 PRE23 QBA23 QKW23 QUS23 REO23 ROK23 RYG23 SIC23 SRY23 TBU23 TLQ23 TVM23 UFI23 UPE23 UZA23 VIW23 VSS23 WCO23 WMK23 WWG23 Y65559 JU65559 TQ65559 ADM65559 ANI65559 AXE65559 BHA65559 BQW65559 CAS65559 CKO65559 CUK65559 DEG65559 DOC65559 DXY65559 EHU65559 ERQ65559 FBM65559 FLI65559 FVE65559 GFA65559 GOW65559 GYS65559 HIO65559 HSK65559 ICG65559 IMC65559 IVY65559 JFU65559 JPQ65559 JZM65559 KJI65559 KTE65559 LDA65559 LMW65559 LWS65559 MGO65559 MQK65559 NAG65559 NKC65559 NTY65559 ODU65559 ONQ65559 OXM65559 PHI65559 PRE65559 QBA65559 QKW65559 QUS65559 REO65559 ROK65559 RYG65559 SIC65559 SRY65559 TBU65559 TLQ65559 TVM65559 UFI65559 UPE65559 UZA65559 VIW65559 VSS65559 WCO65559 WMK65559 WWG65559 Y131095 JU131095 TQ131095 ADM131095 ANI131095 AXE131095 BHA131095 BQW131095 CAS131095 CKO131095 CUK131095 DEG131095 DOC131095 DXY131095 EHU131095 ERQ131095 FBM131095 FLI131095 FVE131095 GFA131095 GOW131095 GYS131095 HIO131095 HSK131095 ICG131095 IMC131095 IVY131095 JFU131095 JPQ131095 JZM131095 KJI131095 KTE131095 LDA131095 LMW131095 LWS131095 MGO131095 MQK131095 NAG131095 NKC131095 NTY131095 ODU131095 ONQ131095 OXM131095 PHI131095 PRE131095 QBA131095 QKW131095 QUS131095 REO131095 ROK131095 RYG131095 SIC131095 SRY131095 TBU131095 TLQ131095 TVM131095 UFI131095 UPE131095 UZA131095 VIW131095 VSS131095 WCO131095 WMK131095 WWG131095 Y196631 JU196631 TQ196631 ADM196631 ANI196631 AXE196631 BHA196631 BQW196631 CAS196631 CKO196631 CUK196631 DEG196631 DOC196631 DXY196631 EHU196631 ERQ196631 FBM196631 FLI196631 FVE196631 GFA196631 GOW196631 GYS196631 HIO196631 HSK196631 ICG196631 IMC196631 IVY196631 JFU196631 JPQ196631 JZM196631 KJI196631 KTE196631 LDA196631 LMW196631 LWS196631 MGO196631 MQK196631 NAG196631 NKC196631 NTY196631 ODU196631 ONQ196631 OXM196631 PHI196631 PRE196631 QBA196631 QKW196631 QUS196631 REO196631 ROK196631 RYG196631 SIC196631 SRY196631 TBU196631 TLQ196631 TVM196631 UFI196631 UPE196631 UZA196631 VIW196631 VSS196631 WCO196631 WMK196631 WWG196631 Y262167 JU262167 TQ262167 ADM262167 ANI262167 AXE262167 BHA262167 BQW262167 CAS262167 CKO262167 CUK262167 DEG262167 DOC262167 DXY262167 EHU262167 ERQ262167 FBM262167 FLI262167 FVE262167 GFA262167 GOW262167 GYS262167 HIO262167 HSK262167 ICG262167 IMC262167 IVY262167 JFU262167 JPQ262167 JZM262167 KJI262167 KTE262167 LDA262167 LMW262167 LWS262167 MGO262167 MQK262167 NAG262167 NKC262167 NTY262167 ODU262167 ONQ262167 OXM262167 PHI262167 PRE262167 QBA262167 QKW262167 QUS262167 REO262167 ROK262167 RYG262167 SIC262167 SRY262167 TBU262167 TLQ262167 TVM262167 UFI262167 UPE262167 UZA262167 VIW262167 VSS262167 WCO262167 WMK262167 WWG262167 Y327703 JU327703 TQ327703 ADM327703 ANI327703 AXE327703 BHA327703 BQW327703 CAS327703 CKO327703 CUK327703 DEG327703 DOC327703 DXY327703 EHU327703 ERQ327703 FBM327703 FLI327703 FVE327703 GFA327703 GOW327703 GYS327703 HIO327703 HSK327703 ICG327703 IMC327703 IVY327703 JFU327703 JPQ327703 JZM327703 KJI327703 KTE327703 LDA327703 LMW327703 LWS327703 MGO327703 MQK327703 NAG327703 NKC327703 NTY327703 ODU327703 ONQ327703 OXM327703 PHI327703 PRE327703 QBA327703 QKW327703 QUS327703 REO327703 ROK327703 RYG327703 SIC327703 SRY327703 TBU327703 TLQ327703 TVM327703 UFI327703 UPE327703 UZA327703 VIW327703 VSS327703 WCO327703 WMK327703 WWG327703 Y393239 JU393239 TQ393239 ADM393239 ANI393239 AXE393239 BHA393239 BQW393239 CAS393239 CKO393239 CUK393239 DEG393239 DOC393239 DXY393239 EHU393239 ERQ393239 FBM393239 FLI393239 FVE393239 GFA393239 GOW393239 GYS393239 HIO393239 HSK393239 ICG393239 IMC393239 IVY393239 JFU393239 JPQ393239 JZM393239 KJI393239 KTE393239 LDA393239 LMW393239 LWS393239 MGO393239 MQK393239 NAG393239 NKC393239 NTY393239 ODU393239 ONQ393239 OXM393239 PHI393239 PRE393239 QBA393239 QKW393239 QUS393239 REO393239 ROK393239 RYG393239 SIC393239 SRY393239 TBU393239 TLQ393239 TVM393239 UFI393239 UPE393239 UZA393239 VIW393239 VSS393239 WCO393239 WMK393239 WWG393239 Y458775 JU458775 TQ458775 ADM458775 ANI458775 AXE458775 BHA458775 BQW458775 CAS458775 CKO458775 CUK458775 DEG458775 DOC458775 DXY458775 EHU458775 ERQ458775 FBM458775 FLI458775 FVE458775 GFA458775 GOW458775 GYS458775 HIO458775 HSK458775 ICG458775 IMC458775 IVY458775 JFU458775 JPQ458775 JZM458775 KJI458775 KTE458775 LDA458775 LMW458775 LWS458775 MGO458775 MQK458775 NAG458775 NKC458775 NTY458775 ODU458775 ONQ458775 OXM458775 PHI458775 PRE458775 QBA458775 QKW458775 QUS458775 REO458775 ROK458775 RYG458775 SIC458775 SRY458775 TBU458775 TLQ458775 TVM458775 UFI458775 UPE458775 UZA458775 VIW458775 VSS458775 WCO458775 WMK458775 WWG458775 Y524311 JU524311 TQ524311 ADM524311 ANI524311 AXE524311 BHA524311 BQW524311 CAS524311 CKO524311 CUK524311 DEG524311 DOC524311 DXY524311 EHU524311 ERQ524311 FBM524311 FLI524311 FVE524311 GFA524311 GOW524311 GYS524311 HIO524311 HSK524311 ICG524311 IMC524311 IVY524311 JFU524311 JPQ524311 JZM524311 KJI524311 KTE524311 LDA524311 LMW524311 LWS524311 MGO524311 MQK524311 NAG524311 NKC524311 NTY524311 ODU524311 ONQ524311 OXM524311 PHI524311 PRE524311 QBA524311 QKW524311 QUS524311 REO524311 ROK524311 RYG524311 SIC524311 SRY524311 TBU524311 TLQ524311 TVM524311 UFI524311 UPE524311 UZA524311 VIW524311 VSS524311 WCO524311 WMK524311 WWG524311 Y589847 JU589847 TQ589847 ADM589847 ANI589847 AXE589847 BHA589847 BQW589847 CAS589847 CKO589847 CUK589847 DEG589847 DOC589847 DXY589847 EHU589847 ERQ589847 FBM589847 FLI589847 FVE589847 GFA589847 GOW589847 GYS589847 HIO589847 HSK589847 ICG589847 IMC589847 IVY589847 JFU589847 JPQ589847 JZM589847 KJI589847 KTE589847 LDA589847 LMW589847 LWS589847 MGO589847 MQK589847 NAG589847 NKC589847 NTY589847 ODU589847 ONQ589847 OXM589847 PHI589847 PRE589847 QBA589847 QKW589847 QUS589847 REO589847 ROK589847 RYG589847 SIC589847 SRY589847 TBU589847 TLQ589847 TVM589847 UFI589847 UPE589847 UZA589847 VIW589847 VSS589847 WCO589847 WMK589847 WWG589847 Y655383 JU655383 TQ655383 ADM655383 ANI655383 AXE655383 BHA655383 BQW655383 CAS655383 CKO655383 CUK655383 DEG655383 DOC655383 DXY655383 EHU655383 ERQ655383 FBM655383 FLI655383 FVE655383 GFA655383 GOW655383 GYS655383 HIO655383 HSK655383 ICG655383 IMC655383 IVY655383 JFU655383 JPQ655383 JZM655383 KJI655383 KTE655383 LDA655383 LMW655383 LWS655383 MGO655383 MQK655383 NAG655383 NKC655383 NTY655383 ODU655383 ONQ655383 OXM655383 PHI655383 PRE655383 QBA655383 QKW655383 QUS655383 REO655383 ROK655383 RYG655383 SIC655383 SRY655383 TBU655383 TLQ655383 TVM655383 UFI655383 UPE655383 UZA655383 VIW655383 VSS655383 WCO655383 WMK655383 WWG655383 Y720919 JU720919 TQ720919 ADM720919 ANI720919 AXE720919 BHA720919 BQW720919 CAS720919 CKO720919 CUK720919 DEG720919 DOC720919 DXY720919 EHU720919 ERQ720919 FBM720919 FLI720919 FVE720919 GFA720919 GOW720919 GYS720919 HIO720919 HSK720919 ICG720919 IMC720919 IVY720919 JFU720919 JPQ720919 JZM720919 KJI720919 KTE720919 LDA720919 LMW720919 LWS720919 MGO720919 MQK720919 NAG720919 NKC720919 NTY720919 ODU720919 ONQ720919 OXM720919 PHI720919 PRE720919 QBA720919 QKW720919 QUS720919 REO720919 ROK720919 RYG720919 SIC720919 SRY720919 TBU720919 TLQ720919 TVM720919 UFI720919 UPE720919 UZA720919 VIW720919 VSS720919 WCO720919 WMK720919 WWG720919 Y786455 JU786455 TQ786455 ADM786455 ANI786455 AXE786455 BHA786455 BQW786455 CAS786455 CKO786455 CUK786455 DEG786455 DOC786455 DXY786455 EHU786455 ERQ786455 FBM786455 FLI786455 FVE786455 GFA786455 GOW786455 GYS786455 HIO786455 HSK786455 ICG786455 IMC786455 IVY786455 JFU786455 JPQ786455 JZM786455 KJI786455 KTE786455 LDA786455 LMW786455 LWS786455 MGO786455 MQK786455 NAG786455 NKC786455 NTY786455 ODU786455 ONQ786455 OXM786455 PHI786455 PRE786455 QBA786455 QKW786455 QUS786455 REO786455 ROK786455 RYG786455 SIC786455 SRY786455 TBU786455 TLQ786455 TVM786455 UFI786455 UPE786455 UZA786455 VIW786455 VSS786455 WCO786455 WMK786455 WWG786455 Y851991 JU851991 TQ851991 ADM851991 ANI851991 AXE851991 BHA851991 BQW851991 CAS851991 CKO851991 CUK851991 DEG851991 DOC851991 DXY851991 EHU851991 ERQ851991 FBM851991 FLI851991 FVE851991 GFA851991 GOW851991 GYS851991 HIO851991 HSK851991 ICG851991 IMC851991 IVY851991 JFU851991 JPQ851991 JZM851991 KJI851991 KTE851991 LDA851991 LMW851991 LWS851991 MGO851991 MQK851991 NAG851991 NKC851991 NTY851991 ODU851991 ONQ851991 OXM851991 PHI851991 PRE851991 QBA851991 QKW851991 QUS851991 REO851991 ROK851991 RYG851991 SIC851991 SRY851991 TBU851991 TLQ851991 TVM851991 UFI851991 UPE851991 UZA851991 VIW851991 VSS851991 WCO851991 WMK851991 WWG851991 Y917527 JU917527 TQ917527 ADM917527 ANI917527 AXE917527 BHA917527 BQW917527 CAS917527 CKO917527 CUK917527 DEG917527 DOC917527 DXY917527 EHU917527 ERQ917527 FBM917527 FLI917527 FVE917527 GFA917527 GOW917527 GYS917527 HIO917527 HSK917527 ICG917527 IMC917527 IVY917527 JFU917527 JPQ917527 JZM917527 KJI917527 KTE917527 LDA917527 LMW917527 LWS917527 MGO917527 MQK917527 NAG917527 NKC917527 NTY917527 ODU917527 ONQ917527 OXM917527 PHI917527 PRE917527 QBA917527 QKW917527 QUS917527 REO917527 ROK917527 RYG917527 SIC917527 SRY917527 TBU917527 TLQ917527 TVM917527 UFI917527 UPE917527 UZA917527 VIW917527 VSS917527 WCO917527 WMK917527 WWG917527 Y983063 JU983063 TQ983063 ADM983063 ANI983063 AXE983063 BHA983063 BQW983063 CAS983063 CKO983063 CUK983063 DEG983063 DOC983063 DXY983063 EHU983063 ERQ983063 FBM983063 FLI983063 FVE983063 GFA983063 GOW983063 GYS983063 HIO983063 HSK983063 ICG983063 IMC983063 IVY983063 JFU983063 JPQ983063 JZM983063 KJI983063 KTE983063 LDA983063 LMW983063 LWS983063 MGO983063 MQK983063 NAG983063 NKC983063 NTY983063 ODU983063 ONQ983063 OXM983063 PHI983063 PRE983063 QBA983063 QKW983063 QUS983063 REO983063 ROK983063 RYG983063 SIC983063 SRY983063 TBU983063 TLQ983063 TVM983063 UFI983063 UPE983063 UZA983063 VIW983063 VSS983063 WCO983063 WMK983063 WWG983063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xr:uid="{06D4117F-BAB9-45B7-860A-16731B0EA1B0}">
      <formula1>$BJ$2:$BJ$4</formula1>
    </dataValidation>
    <dataValidation type="list" allowBlank="1" showInputMessage="1" showErrorMessage="1" sqref="Z35:Z38 JV35:JV38 TR35:TR38 ADN35:ADN38 ANJ35:ANJ38 AXF35:AXF38 BHB35:BHB38 BQX35:BQX38 CAT35:CAT38 CKP35:CKP38 CUL35:CUL38 DEH35:DEH38 DOD35:DOD38 DXZ35:DXZ38 EHV35:EHV38 ERR35:ERR38 FBN35:FBN38 FLJ35:FLJ38 FVF35:FVF38 GFB35:GFB38 GOX35:GOX38 GYT35:GYT38 HIP35:HIP38 HSL35:HSL38 ICH35:ICH38 IMD35:IMD38 IVZ35:IVZ38 JFV35:JFV38 JPR35:JPR38 JZN35:JZN38 KJJ35:KJJ38 KTF35:KTF38 LDB35:LDB38 LMX35:LMX38 LWT35:LWT38 MGP35:MGP38 MQL35:MQL38 NAH35:NAH38 NKD35:NKD38 NTZ35:NTZ38 ODV35:ODV38 ONR35:ONR38 OXN35:OXN38 PHJ35:PHJ38 PRF35:PRF38 QBB35:QBB38 QKX35:QKX38 QUT35:QUT38 REP35:REP38 ROL35:ROL38 RYH35:RYH38 SID35:SID38 SRZ35:SRZ38 TBV35:TBV38 TLR35:TLR38 TVN35:TVN38 UFJ35:UFJ38 UPF35:UPF38 UZB35:UZB38 VIX35:VIX38 VST35:VST38 WCP35:WCP38 WML35:WML38 WWH35:WWH38 Z65571:Z65574 JV65571:JV65574 TR65571:TR65574 ADN65571:ADN65574 ANJ65571:ANJ65574 AXF65571:AXF65574 BHB65571:BHB65574 BQX65571:BQX65574 CAT65571:CAT65574 CKP65571:CKP65574 CUL65571:CUL65574 DEH65571:DEH65574 DOD65571:DOD65574 DXZ65571:DXZ65574 EHV65571:EHV65574 ERR65571:ERR65574 FBN65571:FBN65574 FLJ65571:FLJ65574 FVF65571:FVF65574 GFB65571:GFB65574 GOX65571:GOX65574 GYT65571:GYT65574 HIP65571:HIP65574 HSL65571:HSL65574 ICH65571:ICH65574 IMD65571:IMD65574 IVZ65571:IVZ65574 JFV65571:JFV65574 JPR65571:JPR65574 JZN65571:JZN65574 KJJ65571:KJJ65574 KTF65571:KTF65574 LDB65571:LDB65574 LMX65571:LMX65574 LWT65571:LWT65574 MGP65571:MGP65574 MQL65571:MQL65574 NAH65571:NAH65574 NKD65571:NKD65574 NTZ65571:NTZ65574 ODV65571:ODV65574 ONR65571:ONR65574 OXN65571:OXN65574 PHJ65571:PHJ65574 PRF65571:PRF65574 QBB65571:QBB65574 QKX65571:QKX65574 QUT65571:QUT65574 REP65571:REP65574 ROL65571:ROL65574 RYH65571:RYH65574 SID65571:SID65574 SRZ65571:SRZ65574 TBV65571:TBV65574 TLR65571:TLR65574 TVN65571:TVN65574 UFJ65571:UFJ65574 UPF65571:UPF65574 UZB65571:UZB65574 VIX65571:VIX65574 VST65571:VST65574 WCP65571:WCP65574 WML65571:WML65574 WWH65571:WWH65574 Z131107:Z131110 JV131107:JV131110 TR131107:TR131110 ADN131107:ADN131110 ANJ131107:ANJ131110 AXF131107:AXF131110 BHB131107:BHB131110 BQX131107:BQX131110 CAT131107:CAT131110 CKP131107:CKP131110 CUL131107:CUL131110 DEH131107:DEH131110 DOD131107:DOD131110 DXZ131107:DXZ131110 EHV131107:EHV131110 ERR131107:ERR131110 FBN131107:FBN131110 FLJ131107:FLJ131110 FVF131107:FVF131110 GFB131107:GFB131110 GOX131107:GOX131110 GYT131107:GYT131110 HIP131107:HIP131110 HSL131107:HSL131110 ICH131107:ICH131110 IMD131107:IMD131110 IVZ131107:IVZ131110 JFV131107:JFV131110 JPR131107:JPR131110 JZN131107:JZN131110 KJJ131107:KJJ131110 KTF131107:KTF131110 LDB131107:LDB131110 LMX131107:LMX131110 LWT131107:LWT131110 MGP131107:MGP131110 MQL131107:MQL131110 NAH131107:NAH131110 NKD131107:NKD131110 NTZ131107:NTZ131110 ODV131107:ODV131110 ONR131107:ONR131110 OXN131107:OXN131110 PHJ131107:PHJ131110 PRF131107:PRF131110 QBB131107:QBB131110 QKX131107:QKX131110 QUT131107:QUT131110 REP131107:REP131110 ROL131107:ROL131110 RYH131107:RYH131110 SID131107:SID131110 SRZ131107:SRZ131110 TBV131107:TBV131110 TLR131107:TLR131110 TVN131107:TVN131110 UFJ131107:UFJ131110 UPF131107:UPF131110 UZB131107:UZB131110 VIX131107:VIX131110 VST131107:VST131110 WCP131107:WCP131110 WML131107:WML131110 WWH131107:WWH131110 Z196643:Z196646 JV196643:JV196646 TR196643:TR196646 ADN196643:ADN196646 ANJ196643:ANJ196646 AXF196643:AXF196646 BHB196643:BHB196646 BQX196643:BQX196646 CAT196643:CAT196646 CKP196643:CKP196646 CUL196643:CUL196646 DEH196643:DEH196646 DOD196643:DOD196646 DXZ196643:DXZ196646 EHV196643:EHV196646 ERR196643:ERR196646 FBN196643:FBN196646 FLJ196643:FLJ196646 FVF196643:FVF196646 GFB196643:GFB196646 GOX196643:GOX196646 GYT196643:GYT196646 HIP196643:HIP196646 HSL196643:HSL196646 ICH196643:ICH196646 IMD196643:IMD196646 IVZ196643:IVZ196646 JFV196643:JFV196646 JPR196643:JPR196646 JZN196643:JZN196646 KJJ196643:KJJ196646 KTF196643:KTF196646 LDB196643:LDB196646 LMX196643:LMX196646 LWT196643:LWT196646 MGP196643:MGP196646 MQL196643:MQL196646 NAH196643:NAH196646 NKD196643:NKD196646 NTZ196643:NTZ196646 ODV196643:ODV196646 ONR196643:ONR196646 OXN196643:OXN196646 PHJ196643:PHJ196646 PRF196643:PRF196646 QBB196643:QBB196646 QKX196643:QKX196646 QUT196643:QUT196646 REP196643:REP196646 ROL196643:ROL196646 RYH196643:RYH196646 SID196643:SID196646 SRZ196643:SRZ196646 TBV196643:TBV196646 TLR196643:TLR196646 TVN196643:TVN196646 UFJ196643:UFJ196646 UPF196643:UPF196646 UZB196643:UZB196646 VIX196643:VIX196646 VST196643:VST196646 WCP196643:WCP196646 WML196643:WML196646 WWH196643:WWH196646 Z262179:Z262182 JV262179:JV262182 TR262179:TR262182 ADN262179:ADN262182 ANJ262179:ANJ262182 AXF262179:AXF262182 BHB262179:BHB262182 BQX262179:BQX262182 CAT262179:CAT262182 CKP262179:CKP262182 CUL262179:CUL262182 DEH262179:DEH262182 DOD262179:DOD262182 DXZ262179:DXZ262182 EHV262179:EHV262182 ERR262179:ERR262182 FBN262179:FBN262182 FLJ262179:FLJ262182 FVF262179:FVF262182 GFB262179:GFB262182 GOX262179:GOX262182 GYT262179:GYT262182 HIP262179:HIP262182 HSL262179:HSL262182 ICH262179:ICH262182 IMD262179:IMD262182 IVZ262179:IVZ262182 JFV262179:JFV262182 JPR262179:JPR262182 JZN262179:JZN262182 KJJ262179:KJJ262182 KTF262179:KTF262182 LDB262179:LDB262182 LMX262179:LMX262182 LWT262179:LWT262182 MGP262179:MGP262182 MQL262179:MQL262182 NAH262179:NAH262182 NKD262179:NKD262182 NTZ262179:NTZ262182 ODV262179:ODV262182 ONR262179:ONR262182 OXN262179:OXN262182 PHJ262179:PHJ262182 PRF262179:PRF262182 QBB262179:QBB262182 QKX262179:QKX262182 QUT262179:QUT262182 REP262179:REP262182 ROL262179:ROL262182 RYH262179:RYH262182 SID262179:SID262182 SRZ262179:SRZ262182 TBV262179:TBV262182 TLR262179:TLR262182 TVN262179:TVN262182 UFJ262179:UFJ262182 UPF262179:UPF262182 UZB262179:UZB262182 VIX262179:VIX262182 VST262179:VST262182 WCP262179:WCP262182 WML262179:WML262182 WWH262179:WWH262182 Z327715:Z327718 JV327715:JV327718 TR327715:TR327718 ADN327715:ADN327718 ANJ327715:ANJ327718 AXF327715:AXF327718 BHB327715:BHB327718 BQX327715:BQX327718 CAT327715:CAT327718 CKP327715:CKP327718 CUL327715:CUL327718 DEH327715:DEH327718 DOD327715:DOD327718 DXZ327715:DXZ327718 EHV327715:EHV327718 ERR327715:ERR327718 FBN327715:FBN327718 FLJ327715:FLJ327718 FVF327715:FVF327718 GFB327715:GFB327718 GOX327715:GOX327718 GYT327715:GYT327718 HIP327715:HIP327718 HSL327715:HSL327718 ICH327715:ICH327718 IMD327715:IMD327718 IVZ327715:IVZ327718 JFV327715:JFV327718 JPR327715:JPR327718 JZN327715:JZN327718 KJJ327715:KJJ327718 KTF327715:KTF327718 LDB327715:LDB327718 LMX327715:LMX327718 LWT327715:LWT327718 MGP327715:MGP327718 MQL327715:MQL327718 NAH327715:NAH327718 NKD327715:NKD327718 NTZ327715:NTZ327718 ODV327715:ODV327718 ONR327715:ONR327718 OXN327715:OXN327718 PHJ327715:PHJ327718 PRF327715:PRF327718 QBB327715:QBB327718 QKX327715:QKX327718 QUT327715:QUT327718 REP327715:REP327718 ROL327715:ROL327718 RYH327715:RYH327718 SID327715:SID327718 SRZ327715:SRZ327718 TBV327715:TBV327718 TLR327715:TLR327718 TVN327715:TVN327718 UFJ327715:UFJ327718 UPF327715:UPF327718 UZB327715:UZB327718 VIX327715:VIX327718 VST327715:VST327718 WCP327715:WCP327718 WML327715:WML327718 WWH327715:WWH327718 Z393251:Z393254 JV393251:JV393254 TR393251:TR393254 ADN393251:ADN393254 ANJ393251:ANJ393254 AXF393251:AXF393254 BHB393251:BHB393254 BQX393251:BQX393254 CAT393251:CAT393254 CKP393251:CKP393254 CUL393251:CUL393254 DEH393251:DEH393254 DOD393251:DOD393254 DXZ393251:DXZ393254 EHV393251:EHV393254 ERR393251:ERR393254 FBN393251:FBN393254 FLJ393251:FLJ393254 FVF393251:FVF393254 GFB393251:GFB393254 GOX393251:GOX393254 GYT393251:GYT393254 HIP393251:HIP393254 HSL393251:HSL393254 ICH393251:ICH393254 IMD393251:IMD393254 IVZ393251:IVZ393254 JFV393251:JFV393254 JPR393251:JPR393254 JZN393251:JZN393254 KJJ393251:KJJ393254 KTF393251:KTF393254 LDB393251:LDB393254 LMX393251:LMX393254 LWT393251:LWT393254 MGP393251:MGP393254 MQL393251:MQL393254 NAH393251:NAH393254 NKD393251:NKD393254 NTZ393251:NTZ393254 ODV393251:ODV393254 ONR393251:ONR393254 OXN393251:OXN393254 PHJ393251:PHJ393254 PRF393251:PRF393254 QBB393251:QBB393254 QKX393251:QKX393254 QUT393251:QUT393254 REP393251:REP393254 ROL393251:ROL393254 RYH393251:RYH393254 SID393251:SID393254 SRZ393251:SRZ393254 TBV393251:TBV393254 TLR393251:TLR393254 TVN393251:TVN393254 UFJ393251:UFJ393254 UPF393251:UPF393254 UZB393251:UZB393254 VIX393251:VIX393254 VST393251:VST393254 WCP393251:WCP393254 WML393251:WML393254 WWH393251:WWH393254 Z458787:Z458790 JV458787:JV458790 TR458787:TR458790 ADN458787:ADN458790 ANJ458787:ANJ458790 AXF458787:AXF458790 BHB458787:BHB458790 BQX458787:BQX458790 CAT458787:CAT458790 CKP458787:CKP458790 CUL458787:CUL458790 DEH458787:DEH458790 DOD458787:DOD458790 DXZ458787:DXZ458790 EHV458787:EHV458790 ERR458787:ERR458790 FBN458787:FBN458790 FLJ458787:FLJ458790 FVF458787:FVF458790 GFB458787:GFB458790 GOX458787:GOX458790 GYT458787:GYT458790 HIP458787:HIP458790 HSL458787:HSL458790 ICH458787:ICH458790 IMD458787:IMD458790 IVZ458787:IVZ458790 JFV458787:JFV458790 JPR458787:JPR458790 JZN458787:JZN458790 KJJ458787:KJJ458790 KTF458787:KTF458790 LDB458787:LDB458790 LMX458787:LMX458790 LWT458787:LWT458790 MGP458787:MGP458790 MQL458787:MQL458790 NAH458787:NAH458790 NKD458787:NKD458790 NTZ458787:NTZ458790 ODV458787:ODV458790 ONR458787:ONR458790 OXN458787:OXN458790 PHJ458787:PHJ458790 PRF458787:PRF458790 QBB458787:QBB458790 QKX458787:QKX458790 QUT458787:QUT458790 REP458787:REP458790 ROL458787:ROL458790 RYH458787:RYH458790 SID458787:SID458790 SRZ458787:SRZ458790 TBV458787:TBV458790 TLR458787:TLR458790 TVN458787:TVN458790 UFJ458787:UFJ458790 UPF458787:UPF458790 UZB458787:UZB458790 VIX458787:VIX458790 VST458787:VST458790 WCP458787:WCP458790 WML458787:WML458790 WWH458787:WWH458790 Z524323:Z524326 JV524323:JV524326 TR524323:TR524326 ADN524323:ADN524326 ANJ524323:ANJ524326 AXF524323:AXF524326 BHB524323:BHB524326 BQX524323:BQX524326 CAT524323:CAT524326 CKP524323:CKP524326 CUL524323:CUL524326 DEH524323:DEH524326 DOD524323:DOD524326 DXZ524323:DXZ524326 EHV524323:EHV524326 ERR524323:ERR524326 FBN524323:FBN524326 FLJ524323:FLJ524326 FVF524323:FVF524326 GFB524323:GFB524326 GOX524323:GOX524326 GYT524323:GYT524326 HIP524323:HIP524326 HSL524323:HSL524326 ICH524323:ICH524326 IMD524323:IMD524326 IVZ524323:IVZ524326 JFV524323:JFV524326 JPR524323:JPR524326 JZN524323:JZN524326 KJJ524323:KJJ524326 KTF524323:KTF524326 LDB524323:LDB524326 LMX524323:LMX524326 LWT524323:LWT524326 MGP524323:MGP524326 MQL524323:MQL524326 NAH524323:NAH524326 NKD524323:NKD524326 NTZ524323:NTZ524326 ODV524323:ODV524326 ONR524323:ONR524326 OXN524323:OXN524326 PHJ524323:PHJ524326 PRF524323:PRF524326 QBB524323:QBB524326 QKX524323:QKX524326 QUT524323:QUT524326 REP524323:REP524326 ROL524323:ROL524326 RYH524323:RYH524326 SID524323:SID524326 SRZ524323:SRZ524326 TBV524323:TBV524326 TLR524323:TLR524326 TVN524323:TVN524326 UFJ524323:UFJ524326 UPF524323:UPF524326 UZB524323:UZB524326 VIX524323:VIX524326 VST524323:VST524326 WCP524323:WCP524326 WML524323:WML524326 WWH524323:WWH524326 Z589859:Z589862 JV589859:JV589862 TR589859:TR589862 ADN589859:ADN589862 ANJ589859:ANJ589862 AXF589859:AXF589862 BHB589859:BHB589862 BQX589859:BQX589862 CAT589859:CAT589862 CKP589859:CKP589862 CUL589859:CUL589862 DEH589859:DEH589862 DOD589859:DOD589862 DXZ589859:DXZ589862 EHV589859:EHV589862 ERR589859:ERR589862 FBN589859:FBN589862 FLJ589859:FLJ589862 FVF589859:FVF589862 GFB589859:GFB589862 GOX589859:GOX589862 GYT589859:GYT589862 HIP589859:HIP589862 HSL589859:HSL589862 ICH589859:ICH589862 IMD589859:IMD589862 IVZ589859:IVZ589862 JFV589859:JFV589862 JPR589859:JPR589862 JZN589859:JZN589862 KJJ589859:KJJ589862 KTF589859:KTF589862 LDB589859:LDB589862 LMX589859:LMX589862 LWT589859:LWT589862 MGP589859:MGP589862 MQL589859:MQL589862 NAH589859:NAH589862 NKD589859:NKD589862 NTZ589859:NTZ589862 ODV589859:ODV589862 ONR589859:ONR589862 OXN589859:OXN589862 PHJ589859:PHJ589862 PRF589859:PRF589862 QBB589859:QBB589862 QKX589859:QKX589862 QUT589859:QUT589862 REP589859:REP589862 ROL589859:ROL589862 RYH589859:RYH589862 SID589859:SID589862 SRZ589859:SRZ589862 TBV589859:TBV589862 TLR589859:TLR589862 TVN589859:TVN589862 UFJ589859:UFJ589862 UPF589859:UPF589862 UZB589859:UZB589862 VIX589859:VIX589862 VST589859:VST589862 WCP589859:WCP589862 WML589859:WML589862 WWH589859:WWH589862 Z655395:Z655398 JV655395:JV655398 TR655395:TR655398 ADN655395:ADN655398 ANJ655395:ANJ655398 AXF655395:AXF655398 BHB655395:BHB655398 BQX655395:BQX655398 CAT655395:CAT655398 CKP655395:CKP655398 CUL655395:CUL655398 DEH655395:DEH655398 DOD655395:DOD655398 DXZ655395:DXZ655398 EHV655395:EHV655398 ERR655395:ERR655398 FBN655395:FBN655398 FLJ655395:FLJ655398 FVF655395:FVF655398 GFB655395:GFB655398 GOX655395:GOX655398 GYT655395:GYT655398 HIP655395:HIP655398 HSL655395:HSL655398 ICH655395:ICH655398 IMD655395:IMD655398 IVZ655395:IVZ655398 JFV655395:JFV655398 JPR655395:JPR655398 JZN655395:JZN655398 KJJ655395:KJJ655398 KTF655395:KTF655398 LDB655395:LDB655398 LMX655395:LMX655398 LWT655395:LWT655398 MGP655395:MGP655398 MQL655395:MQL655398 NAH655395:NAH655398 NKD655395:NKD655398 NTZ655395:NTZ655398 ODV655395:ODV655398 ONR655395:ONR655398 OXN655395:OXN655398 PHJ655395:PHJ655398 PRF655395:PRF655398 QBB655395:QBB655398 QKX655395:QKX655398 QUT655395:QUT655398 REP655395:REP655398 ROL655395:ROL655398 RYH655395:RYH655398 SID655395:SID655398 SRZ655395:SRZ655398 TBV655395:TBV655398 TLR655395:TLR655398 TVN655395:TVN655398 UFJ655395:UFJ655398 UPF655395:UPF655398 UZB655395:UZB655398 VIX655395:VIX655398 VST655395:VST655398 WCP655395:WCP655398 WML655395:WML655398 WWH655395:WWH655398 Z720931:Z720934 JV720931:JV720934 TR720931:TR720934 ADN720931:ADN720934 ANJ720931:ANJ720934 AXF720931:AXF720934 BHB720931:BHB720934 BQX720931:BQX720934 CAT720931:CAT720934 CKP720931:CKP720934 CUL720931:CUL720934 DEH720931:DEH720934 DOD720931:DOD720934 DXZ720931:DXZ720934 EHV720931:EHV720934 ERR720931:ERR720934 FBN720931:FBN720934 FLJ720931:FLJ720934 FVF720931:FVF720934 GFB720931:GFB720934 GOX720931:GOX720934 GYT720931:GYT720934 HIP720931:HIP720934 HSL720931:HSL720934 ICH720931:ICH720934 IMD720931:IMD720934 IVZ720931:IVZ720934 JFV720931:JFV720934 JPR720931:JPR720934 JZN720931:JZN720934 KJJ720931:KJJ720934 KTF720931:KTF720934 LDB720931:LDB720934 LMX720931:LMX720934 LWT720931:LWT720934 MGP720931:MGP720934 MQL720931:MQL720934 NAH720931:NAH720934 NKD720931:NKD720934 NTZ720931:NTZ720934 ODV720931:ODV720934 ONR720931:ONR720934 OXN720931:OXN720934 PHJ720931:PHJ720934 PRF720931:PRF720934 QBB720931:QBB720934 QKX720931:QKX720934 QUT720931:QUT720934 REP720931:REP720934 ROL720931:ROL720934 RYH720931:RYH720934 SID720931:SID720934 SRZ720931:SRZ720934 TBV720931:TBV720934 TLR720931:TLR720934 TVN720931:TVN720934 UFJ720931:UFJ720934 UPF720931:UPF720934 UZB720931:UZB720934 VIX720931:VIX720934 VST720931:VST720934 WCP720931:WCP720934 WML720931:WML720934 WWH720931:WWH720934 Z786467:Z786470 JV786467:JV786470 TR786467:TR786470 ADN786467:ADN786470 ANJ786467:ANJ786470 AXF786467:AXF786470 BHB786467:BHB786470 BQX786467:BQX786470 CAT786467:CAT786470 CKP786467:CKP786470 CUL786467:CUL786470 DEH786467:DEH786470 DOD786467:DOD786470 DXZ786467:DXZ786470 EHV786467:EHV786470 ERR786467:ERR786470 FBN786467:FBN786470 FLJ786467:FLJ786470 FVF786467:FVF786470 GFB786467:GFB786470 GOX786467:GOX786470 GYT786467:GYT786470 HIP786467:HIP786470 HSL786467:HSL786470 ICH786467:ICH786470 IMD786467:IMD786470 IVZ786467:IVZ786470 JFV786467:JFV786470 JPR786467:JPR786470 JZN786467:JZN786470 KJJ786467:KJJ786470 KTF786467:KTF786470 LDB786467:LDB786470 LMX786467:LMX786470 LWT786467:LWT786470 MGP786467:MGP786470 MQL786467:MQL786470 NAH786467:NAH786470 NKD786467:NKD786470 NTZ786467:NTZ786470 ODV786467:ODV786470 ONR786467:ONR786470 OXN786467:OXN786470 PHJ786467:PHJ786470 PRF786467:PRF786470 QBB786467:QBB786470 QKX786467:QKX786470 QUT786467:QUT786470 REP786467:REP786470 ROL786467:ROL786470 RYH786467:RYH786470 SID786467:SID786470 SRZ786467:SRZ786470 TBV786467:TBV786470 TLR786467:TLR786470 TVN786467:TVN786470 UFJ786467:UFJ786470 UPF786467:UPF786470 UZB786467:UZB786470 VIX786467:VIX786470 VST786467:VST786470 WCP786467:WCP786470 WML786467:WML786470 WWH786467:WWH786470 Z852003:Z852006 JV852003:JV852006 TR852003:TR852006 ADN852003:ADN852006 ANJ852003:ANJ852006 AXF852003:AXF852006 BHB852003:BHB852006 BQX852003:BQX852006 CAT852003:CAT852006 CKP852003:CKP852006 CUL852003:CUL852006 DEH852003:DEH852006 DOD852003:DOD852006 DXZ852003:DXZ852006 EHV852003:EHV852006 ERR852003:ERR852006 FBN852003:FBN852006 FLJ852003:FLJ852006 FVF852003:FVF852006 GFB852003:GFB852006 GOX852003:GOX852006 GYT852003:GYT852006 HIP852003:HIP852006 HSL852003:HSL852006 ICH852003:ICH852006 IMD852003:IMD852006 IVZ852003:IVZ852006 JFV852003:JFV852006 JPR852003:JPR852006 JZN852003:JZN852006 KJJ852003:KJJ852006 KTF852003:KTF852006 LDB852003:LDB852006 LMX852003:LMX852006 LWT852003:LWT852006 MGP852003:MGP852006 MQL852003:MQL852006 NAH852003:NAH852006 NKD852003:NKD852006 NTZ852003:NTZ852006 ODV852003:ODV852006 ONR852003:ONR852006 OXN852003:OXN852006 PHJ852003:PHJ852006 PRF852003:PRF852006 QBB852003:QBB852006 QKX852003:QKX852006 QUT852003:QUT852006 REP852003:REP852006 ROL852003:ROL852006 RYH852003:RYH852006 SID852003:SID852006 SRZ852003:SRZ852006 TBV852003:TBV852006 TLR852003:TLR852006 TVN852003:TVN852006 UFJ852003:UFJ852006 UPF852003:UPF852006 UZB852003:UZB852006 VIX852003:VIX852006 VST852003:VST852006 WCP852003:WCP852006 WML852003:WML852006 WWH852003:WWH852006 Z917539:Z917542 JV917539:JV917542 TR917539:TR917542 ADN917539:ADN917542 ANJ917539:ANJ917542 AXF917539:AXF917542 BHB917539:BHB917542 BQX917539:BQX917542 CAT917539:CAT917542 CKP917539:CKP917542 CUL917539:CUL917542 DEH917539:DEH917542 DOD917539:DOD917542 DXZ917539:DXZ917542 EHV917539:EHV917542 ERR917539:ERR917542 FBN917539:FBN917542 FLJ917539:FLJ917542 FVF917539:FVF917542 GFB917539:GFB917542 GOX917539:GOX917542 GYT917539:GYT917542 HIP917539:HIP917542 HSL917539:HSL917542 ICH917539:ICH917542 IMD917539:IMD917542 IVZ917539:IVZ917542 JFV917539:JFV917542 JPR917539:JPR917542 JZN917539:JZN917542 KJJ917539:KJJ917542 KTF917539:KTF917542 LDB917539:LDB917542 LMX917539:LMX917542 LWT917539:LWT917542 MGP917539:MGP917542 MQL917539:MQL917542 NAH917539:NAH917542 NKD917539:NKD917542 NTZ917539:NTZ917542 ODV917539:ODV917542 ONR917539:ONR917542 OXN917539:OXN917542 PHJ917539:PHJ917542 PRF917539:PRF917542 QBB917539:QBB917542 QKX917539:QKX917542 QUT917539:QUT917542 REP917539:REP917542 ROL917539:ROL917542 RYH917539:RYH917542 SID917539:SID917542 SRZ917539:SRZ917542 TBV917539:TBV917542 TLR917539:TLR917542 TVN917539:TVN917542 UFJ917539:UFJ917542 UPF917539:UPF917542 UZB917539:UZB917542 VIX917539:VIX917542 VST917539:VST917542 WCP917539:WCP917542 WML917539:WML917542 WWH917539:WWH917542 Z983075:Z983078 JV983075:JV983078 TR983075:TR983078 ADN983075:ADN983078 ANJ983075:ANJ983078 AXF983075:AXF983078 BHB983075:BHB983078 BQX983075:BQX983078 CAT983075:CAT983078 CKP983075:CKP983078 CUL983075:CUL983078 DEH983075:DEH983078 DOD983075:DOD983078 DXZ983075:DXZ983078 EHV983075:EHV983078 ERR983075:ERR983078 FBN983075:FBN983078 FLJ983075:FLJ983078 FVF983075:FVF983078 GFB983075:GFB983078 GOX983075:GOX983078 GYT983075:GYT983078 HIP983075:HIP983078 HSL983075:HSL983078 ICH983075:ICH983078 IMD983075:IMD983078 IVZ983075:IVZ983078 JFV983075:JFV983078 JPR983075:JPR983078 JZN983075:JZN983078 KJJ983075:KJJ983078 KTF983075:KTF983078 LDB983075:LDB983078 LMX983075:LMX983078 LWT983075:LWT983078 MGP983075:MGP983078 MQL983075:MQL983078 NAH983075:NAH983078 NKD983075:NKD983078 NTZ983075:NTZ983078 ODV983075:ODV983078 ONR983075:ONR983078 OXN983075:OXN983078 PHJ983075:PHJ983078 PRF983075:PRF983078 QBB983075:QBB983078 QKX983075:QKX983078 QUT983075:QUT983078 REP983075:REP983078 ROL983075:ROL983078 RYH983075:RYH983078 SID983075:SID983078 SRZ983075:SRZ983078 TBV983075:TBV983078 TLR983075:TLR983078 TVN983075:TVN983078 UFJ983075:UFJ983078 UPF983075:UPF983078 UZB983075:UZB983078 VIX983075:VIX983078 VST983075:VST983078 WCP983075:WCP983078 WML983075:WML983078 WWH983075:WWH983078" xr:uid="{0FA8277A-20BC-4BE9-92CF-437D44547B82}">
      <formula1>$BB$5:$BB$5</formula1>
    </dataValidation>
  </dataValidations>
  <hyperlinks>
    <hyperlink ref="B31:Z31" r:id="rId1" display="Distribuion and Contribuion Detailed Information ( will use to calculate your Basis in the business)" xr:uid="{FC6AE13B-DA51-4D20-8A60-42853B0C1306}"/>
  </hyperlinks>
  <pageMargins left="0.25" right="0.25" top="0.75" bottom="0.75" header="0.3" footer="0.3"/>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2511-CA2B-4AA4-AD17-C015C252B41C}">
  <dimension ref="A1:CC661"/>
  <sheetViews>
    <sheetView workbookViewId="0">
      <selection activeCell="AE18" sqref="AE18:AN18"/>
    </sheetView>
  </sheetViews>
  <sheetFormatPr defaultRowHeight="12.75" x14ac:dyDescent="0.2"/>
  <cols>
    <col min="1" max="1" width="3.7109375" style="63" customWidth="1"/>
    <col min="2" max="2" width="1"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1406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446</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v>0</v>
      </c>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ODgGIPMDd7HcKGfCE6oan5u/WVHVTw+uSEX0V2Qd1sY37SkkyM0CH5QHRJqHhjke2ACTGmgYvDHd/yqyLwWUHA==" saltValue="VD83/sghN+Q70v2sjBlTOg==" spinCount="100000" sheet="1" objects="1" scenarios="1"/>
  <mergeCells count="160">
    <mergeCell ref="W6:AA6"/>
    <mergeCell ref="Y7:AA7"/>
    <mergeCell ref="P8:X8"/>
    <mergeCell ref="Y8:AA8"/>
    <mergeCell ref="AJ34:BF40"/>
    <mergeCell ref="P20:V20"/>
    <mergeCell ref="W20:AA20"/>
    <mergeCell ref="P26:X26"/>
    <mergeCell ref="P35:AA35"/>
    <mergeCell ref="Y34:AA34"/>
    <mergeCell ref="P18:X18"/>
    <mergeCell ref="Y18:AA18"/>
    <mergeCell ref="Y28:AA28"/>
    <mergeCell ref="P22:AA22"/>
    <mergeCell ref="P17:X17"/>
    <mergeCell ref="Y17:AA17"/>
    <mergeCell ref="P16:X16"/>
    <mergeCell ref="Y16:AA16"/>
    <mergeCell ref="C5:M5"/>
    <mergeCell ref="P5:AA5"/>
    <mergeCell ref="P6:V6"/>
    <mergeCell ref="K8:M8"/>
    <mergeCell ref="C9:J9"/>
    <mergeCell ref="K9:M9"/>
    <mergeCell ref="C6:J6"/>
    <mergeCell ref="AK7:BQ17"/>
    <mergeCell ref="K6:M6"/>
    <mergeCell ref="C7:J7"/>
    <mergeCell ref="K7:M7"/>
    <mergeCell ref="P7:X7"/>
    <mergeCell ref="C10:J10"/>
    <mergeCell ref="K10:M10"/>
    <mergeCell ref="P9:V9"/>
    <mergeCell ref="W9:AA9"/>
    <mergeCell ref="C8:H8"/>
    <mergeCell ref="I8:J8"/>
    <mergeCell ref="P13:V13"/>
    <mergeCell ref="W13:AA13"/>
    <mergeCell ref="C11:J11"/>
    <mergeCell ref="K11:M11"/>
    <mergeCell ref="P11:AA11"/>
    <mergeCell ref="C12:J12"/>
    <mergeCell ref="B3:AB3"/>
    <mergeCell ref="C4:D4"/>
    <mergeCell ref="E4:F4"/>
    <mergeCell ref="G4:H4"/>
    <mergeCell ref="I4:J4"/>
    <mergeCell ref="K4:L4"/>
    <mergeCell ref="M4:N4"/>
    <mergeCell ref="O4:P4"/>
    <mergeCell ref="Q4:R4"/>
    <mergeCell ref="S4:T4"/>
    <mergeCell ref="U4:V4"/>
    <mergeCell ref="W4:X4"/>
    <mergeCell ref="Y4:Z4"/>
    <mergeCell ref="AA4:AB4"/>
    <mergeCell ref="P41:AA41"/>
    <mergeCell ref="P36:V36"/>
    <mergeCell ref="W36:X36"/>
    <mergeCell ref="Y36:AA36"/>
    <mergeCell ref="P37:V37"/>
    <mergeCell ref="W37:X37"/>
    <mergeCell ref="Y37:AA37"/>
    <mergeCell ref="C14:J14"/>
    <mergeCell ref="K14:M14"/>
    <mergeCell ref="P14:X14"/>
    <mergeCell ref="Y14:AA14"/>
    <mergeCell ref="P38:V38"/>
    <mergeCell ref="W38:X38"/>
    <mergeCell ref="P39:AA39"/>
    <mergeCell ref="P40:AA40"/>
    <mergeCell ref="Y38:AA38"/>
    <mergeCell ref="K36:M36"/>
    <mergeCell ref="C30:J30"/>
    <mergeCell ref="C17:G17"/>
    <mergeCell ref="P15:X15"/>
    <mergeCell ref="Y15:AA15"/>
    <mergeCell ref="C16:J16"/>
    <mergeCell ref="K16:M16"/>
    <mergeCell ref="K17:M17"/>
    <mergeCell ref="K12:M12"/>
    <mergeCell ref="P12:V12"/>
    <mergeCell ref="W12:AA12"/>
    <mergeCell ref="C13:J13"/>
    <mergeCell ref="K13:M13"/>
    <mergeCell ref="AA2:AB2"/>
    <mergeCell ref="B2:Z2"/>
    <mergeCell ref="C35:J35"/>
    <mergeCell ref="C37:J37"/>
    <mergeCell ref="K37:M37"/>
    <mergeCell ref="C23:J23"/>
    <mergeCell ref="K23:M23"/>
    <mergeCell ref="P23:X23"/>
    <mergeCell ref="Y23:AA23"/>
    <mergeCell ref="C19:J19"/>
    <mergeCell ref="K19:M19"/>
    <mergeCell ref="Y19:AA19"/>
    <mergeCell ref="C20:J20"/>
    <mergeCell ref="K20:M20"/>
    <mergeCell ref="P19:X19"/>
    <mergeCell ref="C21:J21"/>
    <mergeCell ref="K21:M21"/>
    <mergeCell ref="C28:J28"/>
    <mergeCell ref="K31:M31"/>
    <mergeCell ref="K18:M18"/>
    <mergeCell ref="C15:J15"/>
    <mergeCell ref="K15:M15"/>
    <mergeCell ref="C29:J29"/>
    <mergeCell ref="K29:M29"/>
    <mergeCell ref="Y29:AA29"/>
    <mergeCell ref="P29:X29"/>
    <mergeCell ref="K25:M25"/>
    <mergeCell ref="C26:J26"/>
    <mergeCell ref="K26:M26"/>
    <mergeCell ref="C18:J18"/>
    <mergeCell ref="H17:J17"/>
    <mergeCell ref="C27:J27"/>
    <mergeCell ref="K27:M27"/>
    <mergeCell ref="P27:X27"/>
    <mergeCell ref="Y27:AA27"/>
    <mergeCell ref="C24:J24"/>
    <mergeCell ref="K24:M24"/>
    <mergeCell ref="P24:X24"/>
    <mergeCell ref="Y24:AA24"/>
    <mergeCell ref="C25:J25"/>
    <mergeCell ref="K38:M38"/>
    <mergeCell ref="C40:J40"/>
    <mergeCell ref="K40:M40"/>
    <mergeCell ref="C34:J34"/>
    <mergeCell ref="K30:M30"/>
    <mergeCell ref="Y30:AA30"/>
    <mergeCell ref="C31:J31"/>
    <mergeCell ref="P30:X30"/>
    <mergeCell ref="K34:M34"/>
    <mergeCell ref="P34:X34"/>
    <mergeCell ref="C32:J32"/>
    <mergeCell ref="C41:J41"/>
    <mergeCell ref="K41:M41"/>
    <mergeCell ref="P42:AA42"/>
    <mergeCell ref="C36:J36"/>
    <mergeCell ref="K22:M22"/>
    <mergeCell ref="K28:M28"/>
    <mergeCell ref="P28:X28"/>
    <mergeCell ref="C22:J22"/>
    <mergeCell ref="Y26:AA26"/>
    <mergeCell ref="P25:X25"/>
    <mergeCell ref="Y25:AA25"/>
    <mergeCell ref="C42:I42"/>
    <mergeCell ref="J42:M42"/>
    <mergeCell ref="P33:V33"/>
    <mergeCell ref="W33:AA33"/>
    <mergeCell ref="P31:V31"/>
    <mergeCell ref="W31:AA31"/>
    <mergeCell ref="C33:J33"/>
    <mergeCell ref="K33:M33"/>
    <mergeCell ref="K35:M35"/>
    <mergeCell ref="K32:M32"/>
    <mergeCell ref="C39:J39"/>
    <mergeCell ref="K39:M39"/>
    <mergeCell ref="C38:J38"/>
  </mergeCells>
  <hyperlinks>
    <hyperlink ref="E4:F4" location="Jan!A1" display="Jan" xr:uid="{01FB52BA-BEB9-4D46-9A4D-8E540B957F9C}"/>
    <hyperlink ref="G4:H4" location="Feb!A1" display="Feb" xr:uid="{82BB72BE-9C73-4AAC-8772-36259B3F9E94}"/>
    <hyperlink ref="I4:J4" location="March!A1" display="March" xr:uid="{444640C2-32ED-4783-8EA6-FB45176F7A64}"/>
    <hyperlink ref="K4:L4" location="April!A1" display="April" xr:uid="{D476A709-1EBE-4DAF-BA5E-478302290AA3}"/>
    <hyperlink ref="M4:N4" location="May!A1" display="May" xr:uid="{89BDEB92-DE43-4156-B3FA-D265B718DF78}"/>
    <hyperlink ref="O4:P4" location="June!A1" display="June" xr:uid="{03511CF3-1766-4BD5-BF7B-C83E6E6A584D}"/>
    <hyperlink ref="Q4:R4" location="July!A1" display="July" xr:uid="{C4F93E9A-FEB3-4860-94DE-0E856E031FD1}"/>
    <hyperlink ref="S4:T4" location="Aug!A1" display="Aug" xr:uid="{8316775E-9174-4130-87C0-B22EAF5F63DF}"/>
    <hyperlink ref="U4:V4" location="Sep!A1" display="Sep" xr:uid="{C9382193-57A9-4B39-841A-15346828CC87}"/>
    <hyperlink ref="W4:X4" location="Oct!A1" display="Oct" xr:uid="{99ACACC0-2EAA-462D-8731-5433B4724A78}"/>
    <hyperlink ref="Y4:Z4" location="Nov!A1" display="Nov" xr:uid="{06FFD5D5-D59A-403D-8EBF-084E87FDE339}"/>
    <hyperlink ref="AA4:AB4" location="Dec!A1" display="Dec" xr:uid="{A93BD956-2ED9-46BC-8E1C-1F1D2C0E0332}"/>
    <hyperlink ref="C4:D4" location="'Main Page (Total)'!A1" display="Total" xr:uid="{2E16E49A-0382-4548-BB2B-4DC4D19AFC36}"/>
    <hyperlink ref="C20:J20" r:id="rId1" display="Payroll Processing Fee" xr:uid="{28B9B750-6CB5-4F28-BE3D-7BD1EECACA4A}"/>
    <hyperlink ref="P41:X41" r:id="rId2" display="Net Profit/Loss" xr:uid="{AD009A0F-DCED-480A-B650-3A5089F268BC}"/>
  </hyperlinks>
  <pageMargins left="0.75" right="0.75" top="1" bottom="1" header="0.5" footer="0.5"/>
  <pageSetup orientation="portrait" r:id="rId3"/>
  <headerFooter alignWithMargins="0"/>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5EEC-C016-44EB-B359-0FFD4995F667}">
  <dimension ref="A1:CC661"/>
  <sheetViews>
    <sheetView workbookViewId="0">
      <selection activeCell="AE18" sqref="AE18:AN18"/>
    </sheetView>
  </sheetViews>
  <sheetFormatPr defaultRowHeight="12.75" x14ac:dyDescent="0.2"/>
  <cols>
    <col min="1" max="1" width="3.7109375" style="63" customWidth="1"/>
    <col min="2" max="2" width="0.710937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8554687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447</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jAUMXKvFCfoP7ZtTE3p0z5PhK/PVMETYbbVK70l6retKQxarA1m8xPa4ihy1L14zQwo6YvK9T/a5cBzKfcvqbQ==" saltValue="R+wSd6k4P3qk1Hy4JsuFWg==" spinCount="100000" sheet="1" objects="1" scenarios="1"/>
  <mergeCells count="160">
    <mergeCell ref="AK7:BQ17"/>
    <mergeCell ref="AJ34:BF40"/>
    <mergeCell ref="P39:AA39"/>
    <mergeCell ref="P40:AA40"/>
    <mergeCell ref="P41:AA41"/>
    <mergeCell ref="P36:V36"/>
    <mergeCell ref="W36:X36"/>
    <mergeCell ref="Y36:AA36"/>
    <mergeCell ref="P37:V37"/>
    <mergeCell ref="W37:X37"/>
    <mergeCell ref="Y37:AA37"/>
    <mergeCell ref="P7:X7"/>
    <mergeCell ref="Y7:AA7"/>
    <mergeCell ref="P29:X29"/>
    <mergeCell ref="P34:X34"/>
    <mergeCell ref="Y34:AA34"/>
    <mergeCell ref="P33:V33"/>
    <mergeCell ref="W33:AA33"/>
    <mergeCell ref="C5:M5"/>
    <mergeCell ref="P5:AA5"/>
    <mergeCell ref="B3:AB3"/>
    <mergeCell ref="C4:D4"/>
    <mergeCell ref="E4:F4"/>
    <mergeCell ref="G4:H4"/>
    <mergeCell ref="I4:J4"/>
    <mergeCell ref="K4:L4"/>
    <mergeCell ref="M4:N4"/>
    <mergeCell ref="O4:P4"/>
    <mergeCell ref="U4:V4"/>
    <mergeCell ref="W4:X4"/>
    <mergeCell ref="Y4:Z4"/>
    <mergeCell ref="AA4:AB4"/>
    <mergeCell ref="Q4:R4"/>
    <mergeCell ref="S4:T4"/>
    <mergeCell ref="K9:M9"/>
    <mergeCell ref="C8:H8"/>
    <mergeCell ref="I8:J8"/>
    <mergeCell ref="C6:J6"/>
    <mergeCell ref="K6:M6"/>
    <mergeCell ref="C7:J7"/>
    <mergeCell ref="K7:M7"/>
    <mergeCell ref="C10:J10"/>
    <mergeCell ref="K10:M10"/>
    <mergeCell ref="C11:J11"/>
    <mergeCell ref="K11:M11"/>
    <mergeCell ref="P11:AA11"/>
    <mergeCell ref="C12:J12"/>
    <mergeCell ref="K12:M12"/>
    <mergeCell ref="P12:V12"/>
    <mergeCell ref="W12:AA12"/>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C21:J21"/>
    <mergeCell ref="K21:M21"/>
    <mergeCell ref="C22:J22"/>
    <mergeCell ref="K22:M22"/>
    <mergeCell ref="P22:AA22"/>
    <mergeCell ref="P20:V20"/>
    <mergeCell ref="W20:AA20"/>
    <mergeCell ref="C23:J23"/>
    <mergeCell ref="K23:M23"/>
    <mergeCell ref="P23:X23"/>
    <mergeCell ref="Y23:AA23"/>
    <mergeCell ref="C24:J24"/>
    <mergeCell ref="K24:M24"/>
    <mergeCell ref="P24:X24"/>
    <mergeCell ref="Y24:AA24"/>
    <mergeCell ref="C25:J25"/>
    <mergeCell ref="K25:M25"/>
    <mergeCell ref="P25:X25"/>
    <mergeCell ref="Y25:AA25"/>
    <mergeCell ref="C26:J26"/>
    <mergeCell ref="K26:M26"/>
    <mergeCell ref="P26:X26"/>
    <mergeCell ref="Y26:AA26"/>
    <mergeCell ref="C27:J27"/>
    <mergeCell ref="K27:M27"/>
    <mergeCell ref="P27:X27"/>
    <mergeCell ref="Y27:AA27"/>
    <mergeCell ref="P28:X28"/>
    <mergeCell ref="Y28:AA28"/>
    <mergeCell ref="C28:J28"/>
    <mergeCell ref="K28:M28"/>
    <mergeCell ref="K30:M30"/>
    <mergeCell ref="Y30:AA30"/>
    <mergeCell ref="C31:J31"/>
    <mergeCell ref="K31:M31"/>
    <mergeCell ref="P30:X30"/>
    <mergeCell ref="C32:J32"/>
    <mergeCell ref="K32:M32"/>
    <mergeCell ref="P31:V31"/>
    <mergeCell ref="W31:AA31"/>
    <mergeCell ref="P42:AA42"/>
    <mergeCell ref="P38:V38"/>
    <mergeCell ref="W38:X38"/>
    <mergeCell ref="Y38:AA38"/>
    <mergeCell ref="C37:J37"/>
    <mergeCell ref="K37:M37"/>
    <mergeCell ref="C38:J38"/>
    <mergeCell ref="K38:M38"/>
    <mergeCell ref="K39:M39"/>
    <mergeCell ref="C40:J40"/>
    <mergeCell ref="C41:J41"/>
    <mergeCell ref="K41:M41"/>
    <mergeCell ref="C39:J39"/>
    <mergeCell ref="C42:I42"/>
    <mergeCell ref="J42:M42"/>
    <mergeCell ref="C35:J35"/>
    <mergeCell ref="K40:M40"/>
    <mergeCell ref="AA2:AB2"/>
    <mergeCell ref="B2:Z2"/>
    <mergeCell ref="P6:V6"/>
    <mergeCell ref="W6:AA6"/>
    <mergeCell ref="P9:V9"/>
    <mergeCell ref="W9:AA9"/>
    <mergeCell ref="K8:M8"/>
    <mergeCell ref="P8:X8"/>
    <mergeCell ref="Y8:AA8"/>
    <mergeCell ref="C9:J9"/>
    <mergeCell ref="K35:M35"/>
    <mergeCell ref="C36:J36"/>
    <mergeCell ref="K36:M36"/>
    <mergeCell ref="P35:AA35"/>
    <mergeCell ref="C33:J33"/>
    <mergeCell ref="K33:M33"/>
    <mergeCell ref="C34:J34"/>
    <mergeCell ref="K34:M34"/>
    <mergeCell ref="C29:J29"/>
    <mergeCell ref="K29:M29"/>
    <mergeCell ref="Y29:AA29"/>
    <mergeCell ref="C30:J30"/>
  </mergeCells>
  <hyperlinks>
    <hyperlink ref="E4:F4" location="Jan!A1" display="Jan" xr:uid="{97A03429-C233-46BE-B514-A97ACC090339}"/>
    <hyperlink ref="G4:H4" location="Feb!A1" display="Feb" xr:uid="{9F87202E-AB89-4151-92CF-C286F8150245}"/>
    <hyperlink ref="I4:J4" location="March!A1" display="March" xr:uid="{4520AAB7-8C8A-42B5-B2C1-F70F85FA54A9}"/>
    <hyperlink ref="K4:L4" location="April!A1" display="April" xr:uid="{E57AD8A1-36B6-4170-807D-F9340547B436}"/>
    <hyperlink ref="M4:N4" location="May!A1" display="May" xr:uid="{7363AD8B-D50C-4CF1-9D31-38BB6D180D4A}"/>
    <hyperlink ref="O4:P4" location="June!A1" display="June" xr:uid="{5200C917-E6F4-4B36-8FF2-588995FD3A41}"/>
    <hyperlink ref="Q4:R4" location="July!A1" display="July" xr:uid="{639CD126-24F9-4F22-806A-2EBF61355886}"/>
    <hyperlink ref="S4:T4" location="Aug!A1" display="Aug" xr:uid="{67493A0C-3256-4154-B293-06288C57EA1C}"/>
    <hyperlink ref="U4:V4" location="Sep!A1" display="Sep" xr:uid="{14991CA9-F275-4F6E-B63C-490B0D28B867}"/>
    <hyperlink ref="W4:X4" location="Oct!A1" display="Oct" xr:uid="{CA49A9E7-4F82-47B5-8FF5-C8B2468F81F1}"/>
    <hyperlink ref="Y4:Z4" location="Nov!A1" display="Nov" xr:uid="{BD8FF214-9338-4D41-836F-7635CAFFBF45}"/>
    <hyperlink ref="AA4:AB4" location="Dec!A1" display="Dec" xr:uid="{1731BBA4-1374-4A8F-9672-5AB58DC75A24}"/>
    <hyperlink ref="C4:D4" location="'Main Page (Total)'!A1" display="Total" xr:uid="{96B630D7-0B14-4240-B0BA-C2F458609E46}"/>
    <hyperlink ref="C20:J20" r:id="rId1" display="Payroll Processing Fee" xr:uid="{7EBA4D64-7370-4886-8506-EB8B2BE11476}"/>
    <hyperlink ref="P41:X41" r:id="rId2" display="Net Profit/Loss" xr:uid="{A8322D2E-DE8E-4751-8627-7FDA2AF7C711}"/>
  </hyperlinks>
  <pageMargins left="0.75" right="0.75" top="1" bottom="1" header="0.5" footer="0.5"/>
  <pageSetup orientation="portrait" r:id="rId3"/>
  <headerFooter alignWithMargins="0"/>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72FE-6D97-472F-ABB7-689CF05A8C63}">
  <dimension ref="A1:CC661"/>
  <sheetViews>
    <sheetView workbookViewId="0">
      <selection activeCell="AE18" sqref="AE18:AN18"/>
    </sheetView>
  </sheetViews>
  <sheetFormatPr defaultRowHeight="12.75" x14ac:dyDescent="0.2"/>
  <cols>
    <col min="1" max="1" width="3.5703125" style="63" customWidth="1"/>
    <col min="2" max="2" width="0.8554687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285156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448</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FHuNmM8bfzI59tKGM7sKBdLOiEq/IxmWcFC7+FDfOIuLebjSG2kjus+s4n5VEu0Jnol2p3SW652yfeuyjvnjTQ==" saltValue="3bNK4gClaaMf7GzcB24hyA==" spinCount="100000" sheet="1" objects="1" scenarios="1"/>
  <mergeCells count="160">
    <mergeCell ref="AK7:BQ17"/>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763C0149-D03C-42ED-873C-9DA1781594D3}"/>
    <hyperlink ref="G4:H4" location="Feb!A1" display="Feb" xr:uid="{A3A801A2-644B-464A-93EC-A6D47B68CC8E}"/>
    <hyperlink ref="I4:J4" location="March!A1" display="March" xr:uid="{D004421E-92F3-4784-BF33-EDC9E3BD83B7}"/>
    <hyperlink ref="K4:L4" location="April!A1" display="April" xr:uid="{0D5EF21C-E926-474F-A0D4-774839F5DD6C}"/>
    <hyperlink ref="M4:N4" location="May!A1" display="May" xr:uid="{3F02FB9C-D4B5-4971-8EED-C267362E70DD}"/>
    <hyperlink ref="O4:P4" location="June!A1" display="June" xr:uid="{ECEF9028-CE2A-481E-BD3C-8620EBB43162}"/>
    <hyperlink ref="Q4:R4" location="July!A1" display="July" xr:uid="{E2DFDBD4-087B-4C74-BE55-09F576CE5DF9}"/>
    <hyperlink ref="S4:T4" location="Aug!A1" display="Aug" xr:uid="{365EC7E3-ACA5-4F1A-BDB0-28EF05F3F94D}"/>
    <hyperlink ref="U4:V4" location="Sep!A1" display="Sep" xr:uid="{7631462E-E186-4A09-8711-D1D63ED2B0AC}"/>
    <hyperlink ref="W4:X4" location="Oct!A1" display="Oct" xr:uid="{472BD2F6-D016-4E0F-B59E-DE59D1179433}"/>
    <hyperlink ref="Y4:Z4" location="Nov!A1" display="Nov" xr:uid="{712CEBB1-8084-4D6F-BBE0-785EC5E49CE6}"/>
    <hyperlink ref="AA4:AB4" location="Dec!A1" display="Dec" xr:uid="{0EBBC0B7-5019-4275-A033-789BEAAAB1EA}"/>
    <hyperlink ref="C4:D4" location="'Main Page (Total)'!A1" display="Total" xr:uid="{5DE5C6A4-5376-4E1A-9F31-8791938B3794}"/>
    <hyperlink ref="C20:J20" r:id="rId1" display="Payroll Processing Fee" xr:uid="{41B22FBC-7451-41A4-9876-01CFBFF846BB}"/>
    <hyperlink ref="P41:X41" r:id="rId2" display="Net Profit/Loss" xr:uid="{2700264D-AF5F-41C2-BCC9-820C0F0C591F}"/>
  </hyperlinks>
  <pageMargins left="0.75" right="0.75" top="1" bottom="1" header="0.5" footer="0.5"/>
  <pageSetup orientation="portrait" r:id="rId3"/>
  <headerFooter alignWithMargins="0"/>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6B8A2-26AB-4500-B77D-2E7FFBA7001F}">
  <dimension ref="A1:CC661"/>
  <sheetViews>
    <sheetView workbookViewId="0">
      <selection activeCell="AE18" sqref="AE18:AN18"/>
    </sheetView>
  </sheetViews>
  <sheetFormatPr defaultRowHeight="12.75" x14ac:dyDescent="0.2"/>
  <cols>
    <col min="1" max="1" width="3.7109375" style="63" customWidth="1"/>
    <col min="2" max="2" width="1"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449</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v>0</v>
      </c>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p0DpUAv6xzLEMXPIZ8yBBYc/DOO6XLTYkpY4aXvNJzyP+Is+bBj7Hy1a/ruaABdESmUnUf2Pzashzhde0JpX2g==" saltValue="iHjUVx3gfx1kiLfiXrtogQ==" spinCount="100000" sheet="1" objects="1" scenarios="1"/>
  <mergeCells count="160">
    <mergeCell ref="AK7:BQ17"/>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7CCE3867-6FDF-45D7-A93B-B2BF7EC65062}"/>
    <hyperlink ref="G4:H4" location="Feb!A1" display="Feb" xr:uid="{765184D2-0819-4D52-AD0C-01839D9D3C27}"/>
    <hyperlink ref="I4:J4" location="March!A1" display="March" xr:uid="{E5F2B85E-2454-41C3-80E3-4FC7BA934F92}"/>
    <hyperlink ref="K4:L4" location="April!A1" display="April" xr:uid="{6B84730B-97B2-4FAA-9002-1BE908EF46B1}"/>
    <hyperlink ref="M4:N4" location="May!A1" display="May" xr:uid="{842B1315-983D-4255-9677-23036EA39F59}"/>
    <hyperlink ref="O4:P4" location="June!A1" display="June" xr:uid="{B5738CF5-ED1C-4539-9C30-5224FE1E1FD8}"/>
    <hyperlink ref="Q4:R4" location="July!A1" display="July" xr:uid="{379D9939-C1D5-4A72-B9AE-D3DDEAFD1C1F}"/>
    <hyperlink ref="S4:T4" location="Aug!A1" display="Aug" xr:uid="{0D68EFE6-5764-4303-A6F9-08CFC33D1C77}"/>
    <hyperlink ref="U4:V4" location="Sep!A1" display="Sep" xr:uid="{7277D407-DE7A-4B0E-AFEB-8CD09CD36642}"/>
    <hyperlink ref="W4:X4" location="Oct!A1" display="Oct" xr:uid="{E2534C46-6F38-4578-A18E-92803F048B35}"/>
    <hyperlink ref="Y4:Z4" location="Nov!A1" display="Nov" xr:uid="{DC7EBF6B-0D9F-4800-9DDA-17531F5E0EF3}"/>
    <hyperlink ref="AA4:AB4" location="Dec!A1" display="Dec" xr:uid="{9BF26DFF-E5E3-47AA-B270-E6D03C8C6C02}"/>
    <hyperlink ref="C4:D4" location="'Main Page (Total)'!A1" display="Total" xr:uid="{DEAF6ADE-A6A5-4B87-9F6B-9563A1382A25}"/>
    <hyperlink ref="C20:J20" r:id="rId1" display="Payroll Processing Fee" xr:uid="{7EA3F321-F3E4-48E7-AB0F-AB466497C410}"/>
    <hyperlink ref="P41:X41" r:id="rId2" display="Net Profit/Loss" xr:uid="{3D145C77-4956-4B72-90FF-26AD0B56A1C4}"/>
  </hyperlinks>
  <pageMargins left="0.75" right="0.75" top="1" bottom="1" header="0.5" footer="0.5"/>
  <pageSetup orientation="portrait"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907CC-A853-435D-9DD0-5A4CFA4CA016}">
  <dimension ref="A1:CC661"/>
  <sheetViews>
    <sheetView workbookViewId="0">
      <selection activeCell="AE18" sqref="AE18:AN18"/>
    </sheetView>
  </sheetViews>
  <sheetFormatPr defaultRowHeight="12.75" x14ac:dyDescent="0.2"/>
  <cols>
    <col min="1" max="1" width="3.7109375" style="63" customWidth="1"/>
    <col min="2" max="2" width="0.710937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42578125" style="63" customWidth="1"/>
    <col min="29" max="29" width="9.57031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450</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5"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ft0W9Ua7xRu/lEfm6SxHQay65ViyTRvLJ1xvjn/5dd2DLr5HpuX8LWLNSryWGq4BgbVCgdMLpsW7mMNP5skAbw==" saltValue="F5iasolWwzsU2nHKPcyT0w==" spinCount="100000" sheet="1" objects="1" scenarios="1"/>
  <mergeCells count="160">
    <mergeCell ref="AK7:BQ17"/>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F65AB32C-C764-4292-B1FD-FF8AC4B498F3}"/>
    <hyperlink ref="G4:H4" location="Feb!A1" display="Feb" xr:uid="{AC45BFBC-B985-4CAA-B87B-D059848095E5}"/>
    <hyperlink ref="I4:J4" location="March!A1" display="March" xr:uid="{CA3038BC-27B0-4856-BAB5-5FA3397036A3}"/>
    <hyperlink ref="K4:L4" location="April!A1" display="April" xr:uid="{7E7B81C5-D13D-480C-8EFF-0DAF8841C719}"/>
    <hyperlink ref="M4:N4" location="May!A1" display="May" xr:uid="{EF0F7295-6312-4179-A324-55BEC6B75ECC}"/>
    <hyperlink ref="O4:P4" location="June!A1" display="June" xr:uid="{152AC844-1C6F-4B56-A143-85EEEA6458F3}"/>
    <hyperlink ref="Q4:R4" location="July!A1" display="July" xr:uid="{EA5E4B5E-F0F3-402C-A1AF-E50EC93D855E}"/>
    <hyperlink ref="S4:T4" location="Aug!A1" display="Aug" xr:uid="{1CE75B3E-436C-488E-BFAE-15D25BED8D55}"/>
    <hyperlink ref="U4:V4" location="Sep!A1" display="Sep" xr:uid="{DA9390D3-2925-47B5-BC93-E64E5C8BA864}"/>
    <hyperlink ref="W4:X4" location="Oct!A1" display="Oct" xr:uid="{C398E6FA-D54E-47A5-AF0B-B3277A9A867F}"/>
    <hyperlink ref="Y4:Z4" location="Nov!A1" display="Nov" xr:uid="{0382EC14-22EE-4798-A78E-E21146921200}"/>
    <hyperlink ref="AA4:AB4" location="Dec!A1" display="Dec" xr:uid="{F7E33D8F-6B54-4CE1-A6A6-52CDFEFAB4C5}"/>
    <hyperlink ref="C4:D4" location="'Main Page (Total)'!A1" display="Total" xr:uid="{A501136E-7BDA-42DD-A4BD-3C59F5A80105}"/>
    <hyperlink ref="C20:J20" r:id="rId1" display="Payroll Processing Fee" xr:uid="{3B3F5E66-ED61-4978-9879-25C172FA9FAA}"/>
    <hyperlink ref="P41:X41" r:id="rId2" display="Net Profit/Loss" xr:uid="{73B48A73-31D8-4201-89E5-04A9276D2F9B}"/>
  </hyperlinks>
  <pageMargins left="0.75" right="0.75" top="1" bottom="1" header="0.5" footer="0.5"/>
  <pageSetup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0F7F-B6B0-4157-9E5D-6E8A3231A982}">
  <dimension ref="A1:CC661"/>
  <sheetViews>
    <sheetView workbookViewId="0">
      <selection activeCell="AE18" sqref="AE18:AN18"/>
    </sheetView>
  </sheetViews>
  <sheetFormatPr defaultRowHeight="12.75" x14ac:dyDescent="0.2"/>
  <cols>
    <col min="1" max="1" width="3.7109375" style="63" customWidth="1"/>
    <col min="2" max="2" width="0.57031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57031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451</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s8fpDW7pww3UHe9HGy/mZ+GdaJNxHE9XDAi5Pn5E5358VqbWTd+EnZAq3bNnqKHlXzBQppj6NzfyRzUCxsz6Dw==" saltValue="ar2BhsLrWJU+/7sv9Ogdzw==" spinCount="100000" sheet="1" objects="1" scenarios="1"/>
  <mergeCells count="160">
    <mergeCell ref="W6:AA6"/>
    <mergeCell ref="Y7:AA7"/>
    <mergeCell ref="P8:X8"/>
    <mergeCell ref="Y8:AA8"/>
    <mergeCell ref="AJ34:BF40"/>
    <mergeCell ref="P20:V20"/>
    <mergeCell ref="W20:AA20"/>
    <mergeCell ref="P26:X26"/>
    <mergeCell ref="P35:AA35"/>
    <mergeCell ref="Y34:AA34"/>
    <mergeCell ref="P18:X18"/>
    <mergeCell ref="Y18:AA18"/>
    <mergeCell ref="Y28:AA28"/>
    <mergeCell ref="P22:AA22"/>
    <mergeCell ref="P17:X17"/>
    <mergeCell ref="Y17:AA17"/>
    <mergeCell ref="P16:X16"/>
    <mergeCell ref="Y16:AA16"/>
    <mergeCell ref="C5:M5"/>
    <mergeCell ref="P5:AA5"/>
    <mergeCell ref="P6:V6"/>
    <mergeCell ref="K8:M8"/>
    <mergeCell ref="C9:J9"/>
    <mergeCell ref="K9:M9"/>
    <mergeCell ref="C6:J6"/>
    <mergeCell ref="AK7:BQ17"/>
    <mergeCell ref="K6:M6"/>
    <mergeCell ref="C7:J7"/>
    <mergeCell ref="K7:M7"/>
    <mergeCell ref="P7:X7"/>
    <mergeCell ref="C10:J10"/>
    <mergeCell ref="K10:M10"/>
    <mergeCell ref="P9:V9"/>
    <mergeCell ref="W9:AA9"/>
    <mergeCell ref="C8:H8"/>
    <mergeCell ref="I8:J8"/>
    <mergeCell ref="P13:V13"/>
    <mergeCell ref="W13:AA13"/>
    <mergeCell ref="C11:J11"/>
    <mergeCell ref="K11:M11"/>
    <mergeCell ref="P11:AA11"/>
    <mergeCell ref="C12:J12"/>
    <mergeCell ref="B3:AB3"/>
    <mergeCell ref="C4:D4"/>
    <mergeCell ref="E4:F4"/>
    <mergeCell ref="G4:H4"/>
    <mergeCell ref="I4:J4"/>
    <mergeCell ref="K4:L4"/>
    <mergeCell ref="M4:N4"/>
    <mergeCell ref="O4:P4"/>
    <mergeCell ref="Q4:R4"/>
    <mergeCell ref="S4:T4"/>
    <mergeCell ref="U4:V4"/>
    <mergeCell ref="W4:X4"/>
    <mergeCell ref="Y4:Z4"/>
    <mergeCell ref="AA4:AB4"/>
    <mergeCell ref="P41:AA41"/>
    <mergeCell ref="P36:V36"/>
    <mergeCell ref="W36:X36"/>
    <mergeCell ref="Y36:AA36"/>
    <mergeCell ref="P37:V37"/>
    <mergeCell ref="W37:X37"/>
    <mergeCell ref="Y37:AA37"/>
    <mergeCell ref="C14:J14"/>
    <mergeCell ref="K14:M14"/>
    <mergeCell ref="P14:X14"/>
    <mergeCell ref="Y14:AA14"/>
    <mergeCell ref="P38:V38"/>
    <mergeCell ref="W38:X38"/>
    <mergeCell ref="P39:AA39"/>
    <mergeCell ref="P40:AA40"/>
    <mergeCell ref="Y38:AA38"/>
    <mergeCell ref="K36:M36"/>
    <mergeCell ref="C30:J30"/>
    <mergeCell ref="C17:G17"/>
    <mergeCell ref="P15:X15"/>
    <mergeCell ref="Y15:AA15"/>
    <mergeCell ref="C16:J16"/>
    <mergeCell ref="K16:M16"/>
    <mergeCell ref="K17:M17"/>
    <mergeCell ref="K12:M12"/>
    <mergeCell ref="P12:V12"/>
    <mergeCell ref="W12:AA12"/>
    <mergeCell ref="C13:J13"/>
    <mergeCell ref="K13:M13"/>
    <mergeCell ref="AA2:AB2"/>
    <mergeCell ref="B2:Z2"/>
    <mergeCell ref="C35:J35"/>
    <mergeCell ref="C37:J37"/>
    <mergeCell ref="K37:M37"/>
    <mergeCell ref="C23:J23"/>
    <mergeCell ref="K23:M23"/>
    <mergeCell ref="P23:X23"/>
    <mergeCell ref="Y23:AA23"/>
    <mergeCell ref="C19:J19"/>
    <mergeCell ref="K19:M19"/>
    <mergeCell ref="Y19:AA19"/>
    <mergeCell ref="C20:J20"/>
    <mergeCell ref="K20:M20"/>
    <mergeCell ref="P19:X19"/>
    <mergeCell ref="C21:J21"/>
    <mergeCell ref="K21:M21"/>
    <mergeCell ref="C28:J28"/>
    <mergeCell ref="K31:M31"/>
    <mergeCell ref="K18:M18"/>
    <mergeCell ref="C15:J15"/>
    <mergeCell ref="K15:M15"/>
    <mergeCell ref="C29:J29"/>
    <mergeCell ref="K29:M29"/>
    <mergeCell ref="Y29:AA29"/>
    <mergeCell ref="P29:X29"/>
    <mergeCell ref="K25:M25"/>
    <mergeCell ref="C26:J26"/>
    <mergeCell ref="K26:M26"/>
    <mergeCell ref="C18:J18"/>
    <mergeCell ref="H17:J17"/>
    <mergeCell ref="C27:J27"/>
    <mergeCell ref="K27:M27"/>
    <mergeCell ref="P27:X27"/>
    <mergeCell ref="Y27:AA27"/>
    <mergeCell ref="C24:J24"/>
    <mergeCell ref="K24:M24"/>
    <mergeCell ref="P24:X24"/>
    <mergeCell ref="Y24:AA24"/>
    <mergeCell ref="C25:J25"/>
    <mergeCell ref="K38:M38"/>
    <mergeCell ref="C40:J40"/>
    <mergeCell ref="K40:M40"/>
    <mergeCell ref="C34:J34"/>
    <mergeCell ref="K30:M30"/>
    <mergeCell ref="Y30:AA30"/>
    <mergeCell ref="C31:J31"/>
    <mergeCell ref="P30:X30"/>
    <mergeCell ref="K34:M34"/>
    <mergeCell ref="P34:X34"/>
    <mergeCell ref="C32:J32"/>
    <mergeCell ref="C41:J41"/>
    <mergeCell ref="K41:M41"/>
    <mergeCell ref="P42:AA42"/>
    <mergeCell ref="C36:J36"/>
    <mergeCell ref="K22:M22"/>
    <mergeCell ref="K28:M28"/>
    <mergeCell ref="P28:X28"/>
    <mergeCell ref="C22:J22"/>
    <mergeCell ref="Y26:AA26"/>
    <mergeCell ref="P25:X25"/>
    <mergeCell ref="Y25:AA25"/>
    <mergeCell ref="C42:I42"/>
    <mergeCell ref="J42:M42"/>
    <mergeCell ref="P33:V33"/>
    <mergeCell ref="W33:AA33"/>
    <mergeCell ref="P31:V31"/>
    <mergeCell ref="W31:AA31"/>
    <mergeCell ref="C33:J33"/>
    <mergeCell ref="K33:M33"/>
    <mergeCell ref="K35:M35"/>
    <mergeCell ref="K32:M32"/>
    <mergeCell ref="C39:J39"/>
    <mergeCell ref="K39:M39"/>
    <mergeCell ref="C38:J38"/>
  </mergeCells>
  <hyperlinks>
    <hyperlink ref="E4:F4" location="Jan!A1" display="Jan" xr:uid="{E85B73DA-16AF-4218-844D-4B39A6E312F5}"/>
    <hyperlink ref="G4:H4" location="Feb!A1" display="Feb" xr:uid="{8F674CBD-1A11-49E0-9120-433BEE68A759}"/>
    <hyperlink ref="I4:J4" location="March!A1" display="March" xr:uid="{257D3F5B-786B-4ABB-9BBA-44F759212D2E}"/>
    <hyperlink ref="K4:L4" location="April!A1" display="April" xr:uid="{02EC048B-203C-4329-BC2A-A2A7987550DF}"/>
    <hyperlink ref="M4:N4" location="May!A1" display="May" xr:uid="{13431E84-686F-4897-B0DF-05ADAA4C126C}"/>
    <hyperlink ref="O4:P4" location="June!A1" display="June" xr:uid="{A7EB8429-E044-42E9-987C-B2D0C1CC5F31}"/>
    <hyperlink ref="Q4:R4" location="July!A1" display="July" xr:uid="{23565C4D-8547-4BB8-9501-E1AE66E4EE40}"/>
    <hyperlink ref="S4:T4" location="Aug!A1" display="Aug" xr:uid="{64DB49A4-35DE-4506-94E1-AF96FBCF81CD}"/>
    <hyperlink ref="U4:V4" location="Sep!A1" display="Sep" xr:uid="{D71A235C-46DA-44D1-90C6-69C84EB30864}"/>
    <hyperlink ref="W4:X4" location="Oct!A1" display="Oct" xr:uid="{0DC3AB05-B4B6-4A4F-86F0-D7E30DE97919}"/>
    <hyperlink ref="Y4:Z4" location="Nov!A1" display="Nov" xr:uid="{64A52E9E-E82F-4DE6-9D77-0175D0D41D50}"/>
    <hyperlink ref="AA4:AB4" location="Dec!A1" display="Dec" xr:uid="{D5388E7C-9583-4824-905F-32494D2C26A3}"/>
    <hyperlink ref="C4:D4" location="'Main Page (Total)'!A1" display="Total" xr:uid="{84D04945-A310-4750-9E82-F7F73D1E309D}"/>
    <hyperlink ref="C20:J20" r:id="rId1" display="Payroll Processing Fee" xr:uid="{D39BFAD3-44BF-4BF0-9AAE-5FF922069733}"/>
    <hyperlink ref="P41:X41" r:id="rId2" display="Net Profit/Loss" xr:uid="{5A65F655-9138-49C1-8864-53C8B5974192}"/>
  </hyperlinks>
  <pageMargins left="0.75" right="0.75" top="1" bottom="1" header="0.5" footer="0.5"/>
  <pageSetup orientation="portrait" r:id="rId3"/>
  <headerFooter alignWithMargins="0"/>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82B8-FE2A-4CE2-A0CE-8EF6FF43A901}">
  <dimension ref="A1:CD508"/>
  <sheetViews>
    <sheetView workbookViewId="0">
      <selection activeCell="AE18" sqref="AE18:AN18"/>
    </sheetView>
  </sheetViews>
  <sheetFormatPr defaultRowHeight="12.75" x14ac:dyDescent="0.2"/>
  <cols>
    <col min="1" max="1" width="4" style="63" customWidth="1"/>
    <col min="2" max="2" width="2.285156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42578125" style="63" customWidth="1"/>
    <col min="28" max="28" width="1.28515625" style="191" customWidth="1"/>
    <col min="29" max="29" width="3.140625" style="63" customWidth="1"/>
    <col min="30" max="30" width="5" style="111" customWidth="1"/>
    <col min="31" max="67" width="3.140625" style="111" customWidth="1"/>
    <col min="68" max="82" width="9.140625" style="111"/>
    <col min="83" max="16384" width="9.140625" style="63"/>
  </cols>
  <sheetData>
    <row r="1" spans="1:2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89"/>
      <c r="AC1" s="112"/>
    </row>
    <row r="2" spans="1:29" ht="25.5" customHeight="1" x14ac:dyDescent="0.2">
      <c r="A2" s="112"/>
      <c r="B2" s="435" t="s">
        <v>370</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38"/>
    </row>
    <row r="3" spans="1:2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28"/>
    </row>
    <row r="4" spans="1:29" ht="18.75" customHeight="1" x14ac:dyDescent="0.2">
      <c r="A4" s="112"/>
      <c r="B4" s="133"/>
      <c r="C4" s="662" t="s">
        <v>20</v>
      </c>
      <c r="D4" s="690"/>
      <c r="E4" s="626" t="s">
        <v>354</v>
      </c>
      <c r="F4" s="691"/>
      <c r="G4" s="626" t="s">
        <v>353</v>
      </c>
      <c r="H4" s="691"/>
      <c r="I4" s="626" t="s">
        <v>350</v>
      </c>
      <c r="J4" s="691"/>
      <c r="K4" s="626" t="s">
        <v>348</v>
      </c>
      <c r="L4" s="691"/>
      <c r="M4" s="626" t="s">
        <v>346</v>
      </c>
      <c r="N4" s="691"/>
      <c r="O4" s="626" t="s">
        <v>344</v>
      </c>
      <c r="P4" s="691"/>
      <c r="Q4" s="626" t="s">
        <v>343</v>
      </c>
      <c r="R4" s="691"/>
      <c r="S4" s="626" t="s">
        <v>342</v>
      </c>
      <c r="T4" s="691"/>
      <c r="U4" s="626" t="s">
        <v>341</v>
      </c>
      <c r="V4" s="691"/>
      <c r="W4" s="626" t="s">
        <v>339</v>
      </c>
      <c r="X4" s="691"/>
      <c r="Y4" s="626" t="s">
        <v>337</v>
      </c>
      <c r="Z4" s="691"/>
      <c r="AA4" s="626" t="s">
        <v>335</v>
      </c>
      <c r="AB4" s="691"/>
      <c r="AC4" s="137"/>
    </row>
    <row r="5" spans="1:29" ht="15" customHeight="1" x14ac:dyDescent="0.2">
      <c r="A5" s="112"/>
      <c r="B5" s="126"/>
      <c r="C5" s="442" t="s">
        <v>66</v>
      </c>
      <c r="D5" s="443"/>
      <c r="E5" s="262"/>
      <c r="F5" s="262"/>
      <c r="G5" s="262"/>
      <c r="H5" s="262"/>
      <c r="I5" s="262"/>
      <c r="J5" s="262"/>
      <c r="K5" s="262"/>
      <c r="L5" s="262"/>
      <c r="M5" s="263"/>
      <c r="N5" s="61"/>
      <c r="O5" s="125" t="s">
        <v>352</v>
      </c>
      <c r="P5" s="452" t="s">
        <v>351</v>
      </c>
      <c r="Q5" s="265"/>
      <c r="R5" s="265"/>
      <c r="S5" s="265"/>
      <c r="T5" s="265"/>
      <c r="U5" s="265"/>
      <c r="V5" s="265"/>
      <c r="W5" s="265"/>
      <c r="X5" s="265"/>
      <c r="Y5" s="265"/>
      <c r="Z5" s="265"/>
      <c r="AA5" s="331"/>
      <c r="AB5" s="190"/>
      <c r="AC5" s="134"/>
    </row>
    <row r="6" spans="1:29" ht="15" customHeight="1" x14ac:dyDescent="0.2">
      <c r="A6" s="112"/>
      <c r="B6" s="60"/>
      <c r="C6" s="296" t="s">
        <v>67</v>
      </c>
      <c r="D6" s="297"/>
      <c r="E6" s="297"/>
      <c r="F6" s="297"/>
      <c r="G6" s="297"/>
      <c r="H6" s="297"/>
      <c r="I6" s="297"/>
      <c r="J6" s="492"/>
      <c r="K6" s="670">
        <f>Jan!K6+Feb!K6+March!K6</f>
        <v>0</v>
      </c>
      <c r="L6" s="671"/>
      <c r="M6" s="672"/>
      <c r="N6" s="61"/>
      <c r="O6" s="61"/>
      <c r="P6" s="456" t="s">
        <v>349</v>
      </c>
      <c r="Q6" s="252"/>
      <c r="R6" s="252"/>
      <c r="S6" s="252"/>
      <c r="T6" s="252"/>
      <c r="U6" s="252"/>
      <c r="V6" s="252"/>
      <c r="W6" s="457">
        <f>Jan!W6+Feb!W6+March!W6</f>
        <v>1</v>
      </c>
      <c r="X6" s="458"/>
      <c r="Y6" s="458"/>
      <c r="Z6" s="458"/>
      <c r="AA6" s="459"/>
      <c r="AB6" s="136">
        <f>W6</f>
        <v>1</v>
      </c>
      <c r="AC6" s="112"/>
    </row>
    <row r="7" spans="1:29" ht="15" customHeight="1" x14ac:dyDescent="0.2">
      <c r="A7" s="112"/>
      <c r="B7" s="60"/>
      <c r="C7" s="453" t="s">
        <v>68</v>
      </c>
      <c r="D7" s="454"/>
      <c r="E7" s="454"/>
      <c r="F7" s="454"/>
      <c r="G7" s="454"/>
      <c r="H7" s="454"/>
      <c r="I7" s="454"/>
      <c r="J7" s="455"/>
      <c r="K7" s="670">
        <f>Jan!K7+Feb!K7+March!K7</f>
        <v>0</v>
      </c>
      <c r="L7" s="671"/>
      <c r="M7" s="672"/>
      <c r="N7" s="61"/>
      <c r="O7" s="61"/>
      <c r="P7" s="444" t="s">
        <v>347</v>
      </c>
      <c r="Q7" s="445"/>
      <c r="R7" s="445"/>
      <c r="S7" s="445"/>
      <c r="T7" s="445"/>
      <c r="U7" s="445"/>
      <c r="V7" s="445"/>
      <c r="W7" s="445"/>
      <c r="X7" s="446"/>
      <c r="Y7" s="687">
        <f>Jan!Y7+Feb!Y7+March!Y7</f>
        <v>0</v>
      </c>
      <c r="Z7" s="688"/>
      <c r="AA7" s="689"/>
      <c r="AB7" s="194"/>
      <c r="AC7" s="135">
        <f>Y7</f>
        <v>0</v>
      </c>
    </row>
    <row r="8" spans="1:29" ht="15" customHeight="1" x14ac:dyDescent="0.2">
      <c r="A8" s="112"/>
      <c r="B8" s="60"/>
      <c r="C8" s="296" t="s">
        <v>69</v>
      </c>
      <c r="D8" s="297"/>
      <c r="E8" s="297"/>
      <c r="F8" s="297"/>
      <c r="G8" s="297"/>
      <c r="H8" s="297"/>
      <c r="I8" s="532" t="s">
        <v>44</v>
      </c>
      <c r="J8" s="533"/>
      <c r="K8" s="670">
        <f>Jan!K8+Feb!K8+March!K8</f>
        <v>0</v>
      </c>
      <c r="L8" s="671"/>
      <c r="M8" s="672"/>
      <c r="N8" s="61"/>
      <c r="O8" s="61"/>
      <c r="P8" s="444" t="s">
        <v>345</v>
      </c>
      <c r="Q8" s="445"/>
      <c r="R8" s="445"/>
      <c r="S8" s="445"/>
      <c r="T8" s="445"/>
      <c r="U8" s="445"/>
      <c r="V8" s="445"/>
      <c r="W8" s="445"/>
      <c r="X8" s="446"/>
      <c r="Y8" s="687">
        <f>Jan!Y8+Feb!Y8+March!Y8</f>
        <v>0</v>
      </c>
      <c r="Z8" s="688"/>
      <c r="AA8" s="689"/>
      <c r="AB8" s="194"/>
      <c r="AC8" s="112"/>
    </row>
    <row r="9" spans="1:29" ht="15" customHeight="1" x14ac:dyDescent="0.2">
      <c r="A9" s="112"/>
      <c r="B9" s="60"/>
      <c r="C9" s="296" t="s">
        <v>70</v>
      </c>
      <c r="D9" s="297"/>
      <c r="E9" s="297"/>
      <c r="F9" s="297"/>
      <c r="G9" s="297"/>
      <c r="H9" s="297"/>
      <c r="I9" s="297"/>
      <c r="J9" s="492"/>
      <c r="K9" s="670">
        <f>Jan!K9+Feb!K9+March!K9</f>
        <v>0</v>
      </c>
      <c r="L9" s="671"/>
      <c r="M9" s="672"/>
      <c r="N9" s="61"/>
      <c r="O9" s="61"/>
      <c r="P9" s="456" t="s">
        <v>79</v>
      </c>
      <c r="Q9" s="252"/>
      <c r="R9" s="252"/>
      <c r="S9" s="252"/>
      <c r="T9" s="252"/>
      <c r="U9" s="252"/>
      <c r="V9" s="252"/>
      <c r="W9" s="457">
        <f>W6-Y7+Y8</f>
        <v>1</v>
      </c>
      <c r="X9" s="458"/>
      <c r="Y9" s="458"/>
      <c r="Z9" s="458"/>
      <c r="AA9" s="459"/>
      <c r="AB9" s="194"/>
      <c r="AC9" s="112"/>
    </row>
    <row r="10" spans="1:29" ht="15" customHeight="1" x14ac:dyDescent="0.2">
      <c r="A10" s="112"/>
      <c r="B10" s="60"/>
      <c r="C10" s="296" t="s">
        <v>71</v>
      </c>
      <c r="D10" s="297"/>
      <c r="E10" s="297"/>
      <c r="F10" s="297"/>
      <c r="G10" s="297"/>
      <c r="H10" s="297"/>
      <c r="I10" s="297"/>
      <c r="J10" s="492"/>
      <c r="K10" s="670">
        <f>Jan!K10+Feb!K10+March!K10</f>
        <v>0</v>
      </c>
      <c r="L10" s="671"/>
      <c r="M10" s="672"/>
      <c r="N10" s="61"/>
      <c r="O10" s="61"/>
      <c r="P10" s="61"/>
      <c r="Q10" s="61"/>
      <c r="R10" s="61"/>
      <c r="S10" s="61"/>
      <c r="T10" s="61"/>
      <c r="U10" s="61"/>
      <c r="V10" s="61"/>
      <c r="W10" s="61"/>
      <c r="X10" s="61"/>
      <c r="Y10" s="61"/>
      <c r="Z10" s="61"/>
      <c r="AA10" s="61"/>
      <c r="AB10" s="194"/>
      <c r="AC10" s="112"/>
    </row>
    <row r="11" spans="1:29" ht="15" customHeight="1" x14ac:dyDescent="0.2">
      <c r="A11" s="112"/>
      <c r="B11" s="60"/>
      <c r="C11" s="296" t="s">
        <v>72</v>
      </c>
      <c r="D11" s="297"/>
      <c r="E11" s="297"/>
      <c r="F11" s="297"/>
      <c r="G11" s="297"/>
      <c r="H11" s="297"/>
      <c r="I11" s="297"/>
      <c r="J11" s="492"/>
      <c r="K11" s="670">
        <f>Jan!K11+Feb!K11+March!K11</f>
        <v>0</v>
      </c>
      <c r="L11" s="671"/>
      <c r="M11" s="672"/>
      <c r="N11" s="61"/>
      <c r="O11" s="124" t="s">
        <v>44</v>
      </c>
      <c r="P11" s="264" t="s">
        <v>330</v>
      </c>
      <c r="Q11" s="265"/>
      <c r="R11" s="265"/>
      <c r="S11" s="265"/>
      <c r="T11" s="265"/>
      <c r="U11" s="265"/>
      <c r="V11" s="265"/>
      <c r="W11" s="265"/>
      <c r="X11" s="265"/>
      <c r="Y11" s="265"/>
      <c r="Z11" s="265"/>
      <c r="AA11" s="516"/>
      <c r="AB11" s="195"/>
      <c r="AC11" s="134"/>
    </row>
    <row r="12" spans="1:29" ht="15" customHeight="1" x14ac:dyDescent="0.2">
      <c r="A12" s="112"/>
      <c r="B12" s="60"/>
      <c r="C12" s="296" t="s">
        <v>73</v>
      </c>
      <c r="D12" s="297"/>
      <c r="E12" s="297"/>
      <c r="F12" s="297"/>
      <c r="G12" s="297"/>
      <c r="H12" s="297"/>
      <c r="I12" s="297"/>
      <c r="J12" s="492"/>
      <c r="K12" s="670">
        <f>Jan!K12+Feb!K12+March!K12</f>
        <v>0</v>
      </c>
      <c r="L12" s="671"/>
      <c r="M12" s="672"/>
      <c r="N12" s="61"/>
      <c r="O12" s="61"/>
      <c r="P12" s="460" t="s">
        <v>369</v>
      </c>
      <c r="Q12" s="461"/>
      <c r="R12" s="461"/>
      <c r="S12" s="461"/>
      <c r="T12" s="461"/>
      <c r="U12" s="461"/>
      <c r="V12" s="461"/>
      <c r="W12" s="457">
        <f>Jan!W12+Feb!W12+March!W12</f>
        <v>0</v>
      </c>
      <c r="X12" s="458"/>
      <c r="Y12" s="458"/>
      <c r="Z12" s="458"/>
      <c r="AA12" s="459"/>
      <c r="AB12" s="194"/>
      <c r="AC12" s="112"/>
    </row>
    <row r="13" spans="1:29" ht="15" customHeight="1" x14ac:dyDescent="0.2">
      <c r="A13" s="112"/>
      <c r="B13" s="60"/>
      <c r="C13" s="453" t="s">
        <v>74</v>
      </c>
      <c r="D13" s="454"/>
      <c r="E13" s="454"/>
      <c r="F13" s="454"/>
      <c r="G13" s="454"/>
      <c r="H13" s="454"/>
      <c r="I13" s="454"/>
      <c r="J13" s="517"/>
      <c r="K13" s="670">
        <f>Jan!K13+Feb!K13+March!K13</f>
        <v>0</v>
      </c>
      <c r="L13" s="671"/>
      <c r="M13" s="672"/>
      <c r="N13" s="61"/>
      <c r="O13" s="61"/>
      <c r="P13" s="460" t="s">
        <v>338</v>
      </c>
      <c r="Q13" s="461"/>
      <c r="R13" s="461"/>
      <c r="S13" s="461"/>
      <c r="T13" s="461"/>
      <c r="U13" s="461"/>
      <c r="V13" s="461"/>
      <c r="W13" s="457">
        <f>Jan!W13+Feb!W13+March!W13</f>
        <v>0</v>
      </c>
      <c r="X13" s="458"/>
      <c r="Y13" s="458"/>
      <c r="Z13" s="458"/>
      <c r="AA13" s="459"/>
      <c r="AB13" s="194"/>
      <c r="AC13" s="112"/>
    </row>
    <row r="14" spans="1:29" ht="15" customHeight="1" x14ac:dyDescent="0.2">
      <c r="A14" s="112"/>
      <c r="B14" s="60"/>
      <c r="C14" s="296" t="s">
        <v>75</v>
      </c>
      <c r="D14" s="297"/>
      <c r="E14" s="297"/>
      <c r="F14" s="297"/>
      <c r="G14" s="297"/>
      <c r="H14" s="297"/>
      <c r="I14" s="297"/>
      <c r="J14" s="492"/>
      <c r="K14" s="670">
        <f>Jan!K14+Feb!K14+March!K14</f>
        <v>0</v>
      </c>
      <c r="L14" s="671"/>
      <c r="M14" s="672"/>
      <c r="N14" s="61"/>
      <c r="O14" s="61"/>
      <c r="P14" s="462" t="s">
        <v>368</v>
      </c>
      <c r="Q14" s="463"/>
      <c r="R14" s="463"/>
      <c r="S14" s="463"/>
      <c r="T14" s="463"/>
      <c r="U14" s="463"/>
      <c r="V14" s="463"/>
      <c r="W14" s="463"/>
      <c r="X14" s="298"/>
      <c r="Y14" s="681">
        <f>Jan!Y14+Feb!Y14+March!Y14</f>
        <v>0</v>
      </c>
      <c r="Z14" s="682"/>
      <c r="AA14" s="683"/>
      <c r="AB14" s="194"/>
      <c r="AC14" s="112"/>
    </row>
    <row r="15" spans="1:29" ht="15" customHeight="1" x14ac:dyDescent="0.2">
      <c r="A15" s="112"/>
      <c r="B15" s="60"/>
      <c r="C15" s="296" t="s">
        <v>76</v>
      </c>
      <c r="D15" s="297"/>
      <c r="E15" s="297"/>
      <c r="F15" s="297"/>
      <c r="G15" s="297"/>
      <c r="H15" s="297"/>
      <c r="I15" s="297"/>
      <c r="J15" s="492"/>
      <c r="K15" s="670">
        <f>Jan!K15+Feb!K15+March!K15</f>
        <v>0</v>
      </c>
      <c r="L15" s="671"/>
      <c r="M15" s="672"/>
      <c r="N15" s="61"/>
      <c r="O15" s="61"/>
      <c r="P15" s="462" t="s">
        <v>367</v>
      </c>
      <c r="Q15" s="463"/>
      <c r="R15" s="463"/>
      <c r="S15" s="463"/>
      <c r="T15" s="463"/>
      <c r="U15" s="463"/>
      <c r="V15" s="463"/>
      <c r="W15" s="463"/>
      <c r="X15" s="298"/>
      <c r="Y15" s="681">
        <f>Jan!Y15+Feb!Y15+March!Y15</f>
        <v>0</v>
      </c>
      <c r="Z15" s="682"/>
      <c r="AA15" s="683"/>
      <c r="AB15" s="194"/>
      <c r="AC15" s="112"/>
    </row>
    <row r="16" spans="1:29" ht="15" customHeight="1" x14ac:dyDescent="0.2">
      <c r="A16" s="112"/>
      <c r="B16" s="60"/>
      <c r="C16" s="296" t="s">
        <v>77</v>
      </c>
      <c r="D16" s="297"/>
      <c r="E16" s="297"/>
      <c r="F16" s="297"/>
      <c r="G16" s="297"/>
      <c r="H16" s="297"/>
      <c r="I16" s="297"/>
      <c r="J16" s="492"/>
      <c r="K16" s="670">
        <f>Jan!K16+Feb!K16+March!K16</f>
        <v>0</v>
      </c>
      <c r="L16" s="671"/>
      <c r="M16" s="672"/>
      <c r="N16" s="61"/>
      <c r="O16" s="61"/>
      <c r="P16" s="462" t="s">
        <v>366</v>
      </c>
      <c r="Q16" s="463"/>
      <c r="R16" s="463"/>
      <c r="S16" s="463"/>
      <c r="T16" s="463"/>
      <c r="U16" s="463"/>
      <c r="V16" s="463"/>
      <c r="W16" s="463"/>
      <c r="X16" s="298"/>
      <c r="Y16" s="681">
        <f>Jan!Y16+Feb!Y16+March!Y16</f>
        <v>0</v>
      </c>
      <c r="Z16" s="682"/>
      <c r="AA16" s="683"/>
      <c r="AB16" s="194"/>
      <c r="AC16" s="112"/>
    </row>
    <row r="17" spans="1:29" ht="15" customHeight="1" x14ac:dyDescent="0.2">
      <c r="A17" s="112"/>
      <c r="B17" s="60"/>
      <c r="C17" s="486" t="s">
        <v>332</v>
      </c>
      <c r="D17" s="253"/>
      <c r="E17" s="253"/>
      <c r="F17" s="253"/>
      <c r="G17" s="254"/>
      <c r="H17" s="678">
        <f>Jan!H17+Feb!H17+March!H17</f>
        <v>0</v>
      </c>
      <c r="I17" s="679"/>
      <c r="J17" s="680"/>
      <c r="K17" s="670">
        <f>Jan!K17+Feb!K17+March!K17</f>
        <v>0</v>
      </c>
      <c r="L17" s="671"/>
      <c r="M17" s="672"/>
      <c r="N17" s="61"/>
      <c r="O17" s="61"/>
      <c r="P17" s="462" t="s">
        <v>331</v>
      </c>
      <c r="Q17" s="463"/>
      <c r="R17" s="463"/>
      <c r="S17" s="463"/>
      <c r="T17" s="463"/>
      <c r="U17" s="463"/>
      <c r="V17" s="463"/>
      <c r="W17" s="463"/>
      <c r="X17" s="298"/>
      <c r="Y17" s="681">
        <f>Jan!Y17+Feb!Y17+March!Y17</f>
        <v>0</v>
      </c>
      <c r="Z17" s="682"/>
      <c r="AA17" s="683"/>
      <c r="AB17" s="194"/>
      <c r="AC17" s="112"/>
    </row>
    <row r="18" spans="1:29" ht="15" customHeight="1" x14ac:dyDescent="0.2">
      <c r="A18" s="112"/>
      <c r="B18" s="60"/>
      <c r="C18" s="453" t="s">
        <v>78</v>
      </c>
      <c r="D18" s="454"/>
      <c r="E18" s="454"/>
      <c r="F18" s="454"/>
      <c r="G18" s="454"/>
      <c r="H18" s="454"/>
      <c r="I18" s="454"/>
      <c r="J18" s="517"/>
      <c r="K18" s="670">
        <f>Jan!K18+Feb!K18+March!K18</f>
        <v>0</v>
      </c>
      <c r="L18" s="671"/>
      <c r="M18" s="672"/>
      <c r="N18" s="61"/>
      <c r="O18" s="61"/>
      <c r="P18" s="676" t="s">
        <v>377</v>
      </c>
      <c r="Q18" s="677"/>
      <c r="R18" s="677"/>
      <c r="S18" s="677"/>
      <c r="T18" s="677"/>
      <c r="U18" s="677"/>
      <c r="V18" s="677"/>
      <c r="W18" s="677"/>
      <c r="X18" s="521"/>
      <c r="Y18" s="681">
        <f>Jan!Y18+Feb!Y18+March!Y18</f>
        <v>0</v>
      </c>
      <c r="Z18" s="682"/>
      <c r="AA18" s="683"/>
      <c r="AB18" s="194"/>
      <c r="AC18" s="112"/>
    </row>
    <row r="19" spans="1:29" ht="15" customHeight="1" x14ac:dyDescent="0.2">
      <c r="A19" s="112"/>
      <c r="B19" s="60"/>
      <c r="C19" s="296" t="s">
        <v>80</v>
      </c>
      <c r="D19" s="297"/>
      <c r="E19" s="297"/>
      <c r="F19" s="297"/>
      <c r="G19" s="297"/>
      <c r="H19" s="297"/>
      <c r="I19" s="297"/>
      <c r="J19" s="492"/>
      <c r="K19" s="670">
        <f>Jan!K19+Feb!K19+March!K19</f>
        <v>0</v>
      </c>
      <c r="L19" s="671"/>
      <c r="M19" s="672"/>
      <c r="N19" s="61"/>
      <c r="O19" s="61"/>
      <c r="P19" s="676" t="s">
        <v>377</v>
      </c>
      <c r="Q19" s="677"/>
      <c r="R19" s="677"/>
      <c r="S19" s="677"/>
      <c r="T19" s="677"/>
      <c r="U19" s="677"/>
      <c r="V19" s="677"/>
      <c r="W19" s="677"/>
      <c r="X19" s="521"/>
      <c r="Y19" s="681">
        <f>Jan!Y19+Feb!Y19+March!Y19</f>
        <v>0</v>
      </c>
      <c r="Z19" s="682"/>
      <c r="AA19" s="683"/>
      <c r="AB19" s="194"/>
      <c r="AC19" s="112"/>
    </row>
    <row r="20" spans="1:29" ht="15" customHeight="1" x14ac:dyDescent="0.2">
      <c r="A20" s="112"/>
      <c r="B20" s="60"/>
      <c r="C20" s="528" t="s">
        <v>81</v>
      </c>
      <c r="D20" s="529"/>
      <c r="E20" s="529"/>
      <c r="F20" s="529"/>
      <c r="G20" s="529"/>
      <c r="H20" s="529"/>
      <c r="I20" s="529"/>
      <c r="J20" s="530"/>
      <c r="K20" s="670">
        <f>Jan!K20+Feb!K20+March!K20</f>
        <v>0</v>
      </c>
      <c r="L20" s="671"/>
      <c r="M20" s="672"/>
      <c r="N20" s="61"/>
      <c r="O20" s="61"/>
      <c r="P20" s="460" t="s">
        <v>330</v>
      </c>
      <c r="Q20" s="461"/>
      <c r="R20" s="461"/>
      <c r="S20" s="461"/>
      <c r="T20" s="461"/>
      <c r="U20" s="461"/>
      <c r="V20" s="461"/>
      <c r="W20" s="457">
        <f>W12+W13+Y14-Y15+Y16+Y17+Y18+Y19</f>
        <v>0</v>
      </c>
      <c r="X20" s="513"/>
      <c r="Y20" s="513"/>
      <c r="Z20" s="513"/>
      <c r="AA20" s="514"/>
      <c r="AB20" s="194"/>
      <c r="AC20" s="112"/>
    </row>
    <row r="21" spans="1:29" ht="15" customHeight="1" x14ac:dyDescent="0.2">
      <c r="A21" s="112"/>
      <c r="B21" s="60"/>
      <c r="C21" s="296" t="s">
        <v>82</v>
      </c>
      <c r="D21" s="297"/>
      <c r="E21" s="297"/>
      <c r="F21" s="297"/>
      <c r="G21" s="297"/>
      <c r="H21" s="297"/>
      <c r="I21" s="297"/>
      <c r="J21" s="492"/>
      <c r="K21" s="670">
        <f>Jan!K21+Feb!K21+March!K21</f>
        <v>0</v>
      </c>
      <c r="L21" s="671"/>
      <c r="M21" s="672"/>
      <c r="N21" s="61"/>
      <c r="O21" s="61"/>
      <c r="P21" s="61"/>
      <c r="Q21" s="61"/>
      <c r="R21" s="61"/>
      <c r="S21" s="61"/>
      <c r="T21" s="61"/>
      <c r="U21" s="61"/>
      <c r="V21" s="61"/>
      <c r="W21" s="61"/>
      <c r="X21" s="61"/>
      <c r="Y21" s="61"/>
      <c r="Z21" s="61"/>
      <c r="AA21" s="61"/>
      <c r="AB21" s="194"/>
      <c r="AC21" s="112"/>
    </row>
    <row r="22" spans="1:29" ht="15" customHeight="1" x14ac:dyDescent="0.2">
      <c r="A22" s="112"/>
      <c r="B22" s="60"/>
      <c r="C22" s="519" t="s">
        <v>379</v>
      </c>
      <c r="D22" s="520"/>
      <c r="E22" s="520"/>
      <c r="F22" s="520"/>
      <c r="G22" s="520"/>
      <c r="H22" s="252"/>
      <c r="I22" s="252"/>
      <c r="J22" s="521"/>
      <c r="K22" s="670">
        <f>Jan!K22+Feb!K22+March!K22</f>
        <v>0</v>
      </c>
      <c r="L22" s="671"/>
      <c r="M22" s="672"/>
      <c r="N22" s="61"/>
      <c r="O22" s="64"/>
      <c r="P22" s="515" t="s">
        <v>324</v>
      </c>
      <c r="Q22" s="265"/>
      <c r="R22" s="265"/>
      <c r="S22" s="265"/>
      <c r="T22" s="265"/>
      <c r="U22" s="265"/>
      <c r="V22" s="265"/>
      <c r="W22" s="265"/>
      <c r="X22" s="265"/>
      <c r="Y22" s="265"/>
      <c r="Z22" s="265"/>
      <c r="AA22" s="516"/>
      <c r="AB22" s="195"/>
      <c r="AC22" s="134"/>
    </row>
    <row r="23" spans="1:29" ht="15" customHeight="1" x14ac:dyDescent="0.2">
      <c r="A23" s="112"/>
      <c r="B23" s="60"/>
      <c r="C23" s="453" t="s">
        <v>83</v>
      </c>
      <c r="D23" s="454"/>
      <c r="E23" s="454"/>
      <c r="F23" s="454"/>
      <c r="G23" s="454"/>
      <c r="H23" s="454"/>
      <c r="I23" s="454"/>
      <c r="J23" s="517"/>
      <c r="K23" s="670">
        <f>Jan!K23+Feb!K23+March!K23</f>
        <v>0</v>
      </c>
      <c r="L23" s="671"/>
      <c r="M23" s="672"/>
      <c r="N23" s="61"/>
      <c r="O23" s="61"/>
      <c r="P23" s="462" t="s">
        <v>322</v>
      </c>
      <c r="Q23" s="463"/>
      <c r="R23" s="463"/>
      <c r="S23" s="463"/>
      <c r="T23" s="463"/>
      <c r="U23" s="463"/>
      <c r="V23" s="463"/>
      <c r="W23" s="463"/>
      <c r="X23" s="298"/>
      <c r="Y23" s="673">
        <f>Jan!Y23+Feb!Y23+March!Y23</f>
        <v>0</v>
      </c>
      <c r="Z23" s="674"/>
      <c r="AA23" s="675"/>
      <c r="AB23" s="196">
        <f>Y23</f>
        <v>0</v>
      </c>
      <c r="AC23" s="112"/>
    </row>
    <row r="24" spans="1:29" ht="15" customHeight="1" x14ac:dyDescent="0.2">
      <c r="A24" s="112"/>
      <c r="B24" s="60"/>
      <c r="C24" s="522" t="s">
        <v>321</v>
      </c>
      <c r="D24" s="523"/>
      <c r="E24" s="523"/>
      <c r="F24" s="523"/>
      <c r="G24" s="523"/>
      <c r="H24" s="523"/>
      <c r="I24" s="523"/>
      <c r="J24" s="524"/>
      <c r="K24" s="670">
        <f>Jan!K24+Feb!K24+March!K24</f>
        <v>0</v>
      </c>
      <c r="L24" s="671"/>
      <c r="M24" s="672"/>
      <c r="N24" s="61"/>
      <c r="O24" s="61"/>
      <c r="P24" s="462" t="s">
        <v>320</v>
      </c>
      <c r="Q24" s="463"/>
      <c r="R24" s="463"/>
      <c r="S24" s="463"/>
      <c r="T24" s="463"/>
      <c r="U24" s="463"/>
      <c r="V24" s="463"/>
      <c r="W24" s="463"/>
      <c r="X24" s="298"/>
      <c r="Y24" s="673">
        <f>Jan!Y24+Feb!Y24+March!Y24</f>
        <v>0</v>
      </c>
      <c r="Z24" s="674"/>
      <c r="AA24" s="675"/>
      <c r="AB24" s="194"/>
      <c r="AC24" s="112"/>
    </row>
    <row r="25" spans="1:29" ht="15" customHeight="1" x14ac:dyDescent="0.2">
      <c r="A25" s="112"/>
      <c r="B25" s="60"/>
      <c r="C25" s="296" t="s">
        <v>84</v>
      </c>
      <c r="D25" s="297"/>
      <c r="E25" s="297"/>
      <c r="F25" s="297"/>
      <c r="G25" s="297"/>
      <c r="H25" s="297"/>
      <c r="I25" s="297"/>
      <c r="J25" s="492"/>
      <c r="K25" s="670">
        <f>Jan!K25+Feb!K25+March!K25</f>
        <v>0</v>
      </c>
      <c r="L25" s="671"/>
      <c r="M25" s="672"/>
      <c r="N25" s="61"/>
      <c r="O25" s="61"/>
      <c r="P25" s="462" t="s">
        <v>318</v>
      </c>
      <c r="Q25" s="463"/>
      <c r="R25" s="463"/>
      <c r="S25" s="463"/>
      <c r="T25" s="463"/>
      <c r="U25" s="463"/>
      <c r="V25" s="463"/>
      <c r="W25" s="463"/>
      <c r="X25" s="298"/>
      <c r="Y25" s="673">
        <f>Jan!Y25+Feb!Y25+March!Y25</f>
        <v>0</v>
      </c>
      <c r="Z25" s="674"/>
      <c r="AA25" s="675"/>
      <c r="AB25" s="194"/>
      <c r="AC25" s="112"/>
    </row>
    <row r="26" spans="1:29" ht="15" customHeight="1" x14ac:dyDescent="0.2">
      <c r="A26" s="112"/>
      <c r="B26" s="60"/>
      <c r="C26" s="296" t="s">
        <v>85</v>
      </c>
      <c r="D26" s="297"/>
      <c r="E26" s="297"/>
      <c r="F26" s="297"/>
      <c r="G26" s="297"/>
      <c r="H26" s="297"/>
      <c r="I26" s="297"/>
      <c r="J26" s="492"/>
      <c r="K26" s="670">
        <f>Jan!K26+Feb!K26+March!K26</f>
        <v>0</v>
      </c>
      <c r="L26" s="671"/>
      <c r="M26" s="672"/>
      <c r="N26" s="61"/>
      <c r="O26" s="61"/>
      <c r="P26" s="462" t="s">
        <v>317</v>
      </c>
      <c r="Q26" s="463"/>
      <c r="R26" s="463"/>
      <c r="S26" s="463"/>
      <c r="T26" s="463"/>
      <c r="U26" s="463"/>
      <c r="V26" s="463"/>
      <c r="W26" s="463"/>
      <c r="X26" s="298"/>
      <c r="Y26" s="673">
        <f>Jan!Y26+Feb!Y26+March!Y26</f>
        <v>0</v>
      </c>
      <c r="Z26" s="674"/>
      <c r="AA26" s="675"/>
      <c r="AB26" s="194"/>
      <c r="AC26" s="112"/>
    </row>
    <row r="27" spans="1:29" ht="15" customHeight="1" x14ac:dyDescent="0.2">
      <c r="A27" s="112"/>
      <c r="B27" s="60"/>
      <c r="C27" s="296" t="s">
        <v>86</v>
      </c>
      <c r="D27" s="297"/>
      <c r="E27" s="297"/>
      <c r="F27" s="297"/>
      <c r="G27" s="297"/>
      <c r="H27" s="297"/>
      <c r="I27" s="297"/>
      <c r="J27" s="492"/>
      <c r="K27" s="670">
        <f>Jan!K27+Feb!K27+March!K27</f>
        <v>0</v>
      </c>
      <c r="L27" s="671"/>
      <c r="M27" s="672"/>
      <c r="N27" s="61"/>
      <c r="O27" s="61"/>
      <c r="P27" s="601" t="s">
        <v>364</v>
      </c>
      <c r="Q27" s="602"/>
      <c r="R27" s="602"/>
      <c r="S27" s="602"/>
      <c r="T27" s="602"/>
      <c r="U27" s="602"/>
      <c r="V27" s="602"/>
      <c r="W27" s="602"/>
      <c r="X27" s="603"/>
      <c r="Y27" s="673">
        <f>Jan!Y27+Feb!Y27+March!Y27</f>
        <v>0</v>
      </c>
      <c r="Z27" s="674"/>
      <c r="AA27" s="675"/>
      <c r="AB27" s="194"/>
      <c r="AC27" s="112"/>
    </row>
    <row r="28" spans="1:29" ht="15" customHeight="1" x14ac:dyDescent="0.2">
      <c r="A28" s="112"/>
      <c r="B28" s="60"/>
      <c r="C28" s="609" t="s">
        <v>363</v>
      </c>
      <c r="D28" s="252"/>
      <c r="E28" s="252"/>
      <c r="F28" s="252"/>
      <c r="G28" s="252"/>
      <c r="H28" s="252"/>
      <c r="I28" s="252"/>
      <c r="J28" s="521"/>
      <c r="K28" s="670">
        <f>Jan!K28+Feb!K28+March!K28</f>
        <v>0</v>
      </c>
      <c r="L28" s="671"/>
      <c r="M28" s="672"/>
      <c r="N28" s="61"/>
      <c r="O28" s="61"/>
      <c r="P28" s="604" t="s">
        <v>362</v>
      </c>
      <c r="Q28" s="605"/>
      <c r="R28" s="605"/>
      <c r="S28" s="605"/>
      <c r="T28" s="605"/>
      <c r="U28" s="605"/>
      <c r="V28" s="605"/>
      <c r="W28" s="605"/>
      <c r="X28" s="524"/>
      <c r="Y28" s="684">
        <f>Jan!Y28+Feb!Y28+March!Y28</f>
        <v>0</v>
      </c>
      <c r="Z28" s="685"/>
      <c r="AA28" s="686"/>
      <c r="AB28" s="194"/>
      <c r="AC28" s="112"/>
    </row>
    <row r="29" spans="1:29" ht="15" customHeight="1" x14ac:dyDescent="0.2">
      <c r="A29" s="112"/>
      <c r="B29" s="60"/>
      <c r="C29" s="296" t="s">
        <v>88</v>
      </c>
      <c r="D29" s="297"/>
      <c r="E29" s="297"/>
      <c r="F29" s="297"/>
      <c r="G29" s="297"/>
      <c r="H29" s="297"/>
      <c r="I29" s="297"/>
      <c r="J29" s="492"/>
      <c r="K29" s="670">
        <f>Jan!K29+Feb!K29+March!K29</f>
        <v>0</v>
      </c>
      <c r="L29" s="671"/>
      <c r="M29" s="672"/>
      <c r="N29" s="61"/>
      <c r="O29" s="61"/>
      <c r="P29" s="676" t="s">
        <v>304</v>
      </c>
      <c r="Q29" s="677"/>
      <c r="R29" s="677"/>
      <c r="S29" s="677"/>
      <c r="T29" s="677"/>
      <c r="U29" s="677"/>
      <c r="V29" s="677"/>
      <c r="W29" s="677"/>
      <c r="X29" s="521"/>
      <c r="Y29" s="673">
        <f>Jan!Y29+Feb!Y29+March!Y29</f>
        <v>0</v>
      </c>
      <c r="Z29" s="674"/>
      <c r="AA29" s="675"/>
      <c r="AB29" s="194"/>
      <c r="AC29" s="112"/>
    </row>
    <row r="30" spans="1:29" ht="15" customHeight="1" x14ac:dyDescent="0.2">
      <c r="A30" s="112"/>
      <c r="B30" s="60"/>
      <c r="C30" s="296" t="s">
        <v>89</v>
      </c>
      <c r="D30" s="297"/>
      <c r="E30" s="297"/>
      <c r="F30" s="297"/>
      <c r="G30" s="297"/>
      <c r="H30" s="297"/>
      <c r="I30" s="297"/>
      <c r="J30" s="492"/>
      <c r="K30" s="670">
        <f>Jan!K30+Feb!K30+March!K30</f>
        <v>0</v>
      </c>
      <c r="L30" s="671"/>
      <c r="M30" s="672"/>
      <c r="N30" s="61"/>
      <c r="O30" s="61"/>
      <c r="P30" s="676" t="s">
        <v>304</v>
      </c>
      <c r="Q30" s="677"/>
      <c r="R30" s="677"/>
      <c r="S30" s="677"/>
      <c r="T30" s="677"/>
      <c r="U30" s="677"/>
      <c r="V30" s="677"/>
      <c r="W30" s="677"/>
      <c r="X30" s="521"/>
      <c r="Y30" s="673">
        <f>Jan!Y30+Feb!Y30+March!Y30</f>
        <v>0</v>
      </c>
      <c r="Z30" s="674"/>
      <c r="AA30" s="675"/>
      <c r="AB30" s="194"/>
      <c r="AC30" s="112"/>
    </row>
    <row r="31" spans="1:29" ht="15" customHeight="1" x14ac:dyDescent="0.25">
      <c r="A31" s="112"/>
      <c r="B31" s="60"/>
      <c r="C31" s="296" t="s">
        <v>90</v>
      </c>
      <c r="D31" s="297"/>
      <c r="E31" s="297"/>
      <c r="F31" s="297"/>
      <c r="G31" s="297"/>
      <c r="H31" s="297"/>
      <c r="I31" s="297"/>
      <c r="J31" s="492"/>
      <c r="K31" s="670">
        <f>Jan!K31+Feb!K31+March!K31</f>
        <v>0</v>
      </c>
      <c r="L31" s="671"/>
      <c r="M31" s="672"/>
      <c r="N31" s="61"/>
      <c r="O31" s="61"/>
      <c r="P31" s="664" t="s">
        <v>311</v>
      </c>
      <c r="Q31" s="665"/>
      <c r="R31" s="665"/>
      <c r="S31" s="665"/>
      <c r="T31" s="665"/>
      <c r="U31" s="665"/>
      <c r="V31" s="666"/>
      <c r="W31" s="667">
        <f>SUM(Y23:AA30)+J42-Y28</f>
        <v>0</v>
      </c>
      <c r="X31" s="668"/>
      <c r="Y31" s="668"/>
      <c r="Z31" s="668"/>
      <c r="AA31" s="669"/>
      <c r="AB31" s="194"/>
      <c r="AC31" s="112"/>
    </row>
    <row r="32" spans="1:29" ht="15" customHeight="1" thickBot="1" x14ac:dyDescent="0.25">
      <c r="A32" s="112"/>
      <c r="B32" s="60"/>
      <c r="C32" s="296" t="s">
        <v>91</v>
      </c>
      <c r="D32" s="484"/>
      <c r="E32" s="484"/>
      <c r="F32" s="484"/>
      <c r="G32" s="484"/>
      <c r="H32" s="484"/>
      <c r="I32" s="484"/>
      <c r="J32" s="485"/>
      <c r="K32" s="670">
        <f>Jan!K32+Feb!K32+March!K32</f>
        <v>0</v>
      </c>
      <c r="L32" s="671"/>
      <c r="M32" s="672"/>
      <c r="N32" s="61"/>
      <c r="O32" s="61"/>
      <c r="P32" s="61"/>
      <c r="Q32" s="61"/>
      <c r="R32" s="61"/>
      <c r="S32" s="61"/>
      <c r="T32" s="61"/>
      <c r="U32" s="61"/>
      <c r="V32" s="61"/>
      <c r="W32" s="61"/>
      <c r="X32" s="61"/>
      <c r="Y32" s="61"/>
      <c r="Z32" s="61"/>
      <c r="AA32" s="61"/>
      <c r="AB32" s="194"/>
      <c r="AC32" s="112"/>
    </row>
    <row r="33" spans="1:58" ht="15" customHeight="1" thickTop="1" x14ac:dyDescent="0.25">
      <c r="A33" s="112"/>
      <c r="B33" s="60"/>
      <c r="C33" s="453" t="s">
        <v>92</v>
      </c>
      <c r="D33" s="487"/>
      <c r="E33" s="487"/>
      <c r="F33" s="487"/>
      <c r="G33" s="487"/>
      <c r="H33" s="487"/>
      <c r="I33" s="487"/>
      <c r="J33" s="488"/>
      <c r="K33" s="670">
        <f>Jan!K33+Feb!K33+March!K33</f>
        <v>0</v>
      </c>
      <c r="L33" s="671"/>
      <c r="M33" s="672"/>
      <c r="N33" s="61" t="s">
        <v>44</v>
      </c>
      <c r="O33" s="117" t="s">
        <v>44</v>
      </c>
      <c r="P33" s="501" t="s">
        <v>310</v>
      </c>
      <c r="Q33" s="502"/>
      <c r="R33" s="502"/>
      <c r="S33" s="502"/>
      <c r="T33" s="502"/>
      <c r="U33" s="502"/>
      <c r="V33" s="503"/>
      <c r="W33" s="504">
        <f>W9-W20-W31</f>
        <v>1</v>
      </c>
      <c r="X33" s="505"/>
      <c r="Y33" s="505"/>
      <c r="Z33" s="505"/>
      <c r="AA33" s="506"/>
      <c r="AB33" s="197"/>
      <c r="AC33" s="134"/>
    </row>
    <row r="34" spans="1:58" ht="15" customHeight="1" x14ac:dyDescent="0.2">
      <c r="A34" s="112"/>
      <c r="B34" s="60"/>
      <c r="C34" s="296" t="s">
        <v>93</v>
      </c>
      <c r="D34" s="484"/>
      <c r="E34" s="484"/>
      <c r="F34" s="484"/>
      <c r="G34" s="484"/>
      <c r="H34" s="484"/>
      <c r="I34" s="484" t="s">
        <v>44</v>
      </c>
      <c r="J34" s="485"/>
      <c r="K34" s="670">
        <f>Jan!K34+Feb!K34+March!K34</f>
        <v>0</v>
      </c>
      <c r="L34" s="671"/>
      <c r="M34" s="672"/>
      <c r="N34" s="61"/>
      <c r="O34" s="60"/>
      <c r="P34" s="454"/>
      <c r="Q34" s="454"/>
      <c r="R34" s="454"/>
      <c r="S34" s="454"/>
      <c r="T34" s="454"/>
      <c r="U34" s="454"/>
      <c r="V34" s="454"/>
      <c r="W34" s="454"/>
      <c r="X34" s="454"/>
      <c r="Y34" s="692"/>
      <c r="Z34" s="692"/>
      <c r="AA34" s="692"/>
      <c r="AB34" s="198"/>
      <c r="AC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670">
        <f>Jan!K35+Feb!K35+March!K35</f>
        <v>0</v>
      </c>
      <c r="L35" s="671"/>
      <c r="M35" s="672"/>
      <c r="N35" s="61"/>
      <c r="O35" s="60"/>
      <c r="P35" s="515" t="s">
        <v>309</v>
      </c>
      <c r="Q35" s="582"/>
      <c r="R35" s="582"/>
      <c r="S35" s="582"/>
      <c r="T35" s="582"/>
      <c r="U35" s="582"/>
      <c r="V35" s="582"/>
      <c r="W35" s="582"/>
      <c r="X35" s="582"/>
      <c r="Y35" s="583"/>
      <c r="Z35" s="583"/>
      <c r="AA35" s="584"/>
      <c r="AB35" s="198"/>
      <c r="AC35" s="114">
        <v>0</v>
      </c>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670">
        <f>Jan!K36+Feb!K36+March!K36</f>
        <v>0</v>
      </c>
      <c r="L36" s="671"/>
      <c r="M36" s="672"/>
      <c r="N36" s="61"/>
      <c r="O36" s="60"/>
      <c r="P36" s="588" t="s">
        <v>307</v>
      </c>
      <c r="Q36" s="252"/>
      <c r="R36" s="252"/>
      <c r="S36" s="252"/>
      <c r="T36" s="252"/>
      <c r="U36" s="252"/>
      <c r="V36" s="521"/>
      <c r="W36" s="589">
        <v>1.4999999999999999E-2</v>
      </c>
      <c r="X36" s="590"/>
      <c r="Y36" s="591">
        <f>MAX(AC35,AC36)</f>
        <v>1.4999999999999999E-2</v>
      </c>
      <c r="Z36" s="458"/>
      <c r="AA36" s="459"/>
      <c r="AB36" s="198"/>
      <c r="AC36" s="114">
        <f>W33*W36</f>
        <v>1.4999999999999999E-2</v>
      </c>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670">
        <f>Jan!K37+Feb!K37+March!K37</f>
        <v>0</v>
      </c>
      <c r="L37" s="671"/>
      <c r="M37" s="672"/>
      <c r="N37" s="61"/>
      <c r="O37" s="60"/>
      <c r="P37" s="588" t="s">
        <v>96</v>
      </c>
      <c r="Q37" s="252"/>
      <c r="R37" s="252"/>
      <c r="S37" s="252"/>
      <c r="T37" s="252"/>
      <c r="U37" s="252"/>
      <c r="V37" s="521"/>
      <c r="W37" s="589">
        <v>0.18</v>
      </c>
      <c r="X37" s="590">
        <v>0.18</v>
      </c>
      <c r="Y37" s="591">
        <f>MAX(AC35,AC37)</f>
        <v>0.14399999999999999</v>
      </c>
      <c r="Z37" s="458">
        <f>(W33*0.8)*X37</f>
        <v>0.14399999999999999</v>
      </c>
      <c r="AA37" s="459"/>
      <c r="AB37" s="198"/>
      <c r="AC37" s="114">
        <f>((W33*0.8)+Y23-Y28)*W37</f>
        <v>0.14399999999999999</v>
      </c>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
        <v>377</v>
      </c>
      <c r="D38" s="487"/>
      <c r="E38" s="487"/>
      <c r="F38" s="487"/>
      <c r="G38" s="487"/>
      <c r="H38" s="487"/>
      <c r="I38" s="487"/>
      <c r="J38" s="488"/>
      <c r="K38" s="670">
        <f>Jan!K38+Feb!K38+March!K38</f>
        <v>0</v>
      </c>
      <c r="L38" s="671"/>
      <c r="M38" s="672"/>
      <c r="N38" s="61"/>
      <c r="O38" s="60"/>
      <c r="P38" s="588" t="s">
        <v>97</v>
      </c>
      <c r="Q38" s="252"/>
      <c r="R38" s="252"/>
      <c r="S38" s="252"/>
      <c r="T38" s="252"/>
      <c r="U38" s="252"/>
      <c r="V38" s="521"/>
      <c r="W38" s="589">
        <v>4.9500000000000002E-2</v>
      </c>
      <c r="X38" s="590">
        <v>4.9500000000000002E-2</v>
      </c>
      <c r="Y38" s="591">
        <f>MAX(AC35,AC38)</f>
        <v>3.9600000000000003E-2</v>
      </c>
      <c r="Z38" s="458">
        <f>(W33*0.8)*X38</f>
        <v>3.9600000000000003E-2</v>
      </c>
      <c r="AA38" s="459"/>
      <c r="AB38" s="198"/>
      <c r="AC38" s="114">
        <f>((W33*0.8)+Y23-Y28)*W38</f>
        <v>3.9600000000000003E-2</v>
      </c>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53" t="s">
        <v>377</v>
      </c>
      <c r="D39" s="487"/>
      <c r="E39" s="487"/>
      <c r="F39" s="487"/>
      <c r="G39" s="487"/>
      <c r="H39" s="487"/>
      <c r="I39" s="487"/>
      <c r="J39" s="488"/>
      <c r="K39" s="670">
        <f>Jan!K39+Feb!K39+March!K39</f>
        <v>0</v>
      </c>
      <c r="L39" s="671"/>
      <c r="M39" s="672"/>
      <c r="N39" s="61"/>
      <c r="O39" s="60"/>
      <c r="P39" s="649" t="s">
        <v>306</v>
      </c>
      <c r="Q39" s="650"/>
      <c r="R39" s="650"/>
      <c r="S39" s="650"/>
      <c r="T39" s="650"/>
      <c r="U39" s="650"/>
      <c r="V39" s="650"/>
      <c r="W39" s="650"/>
      <c r="X39" s="650"/>
      <c r="Y39" s="651"/>
      <c r="Z39" s="651"/>
      <c r="AA39" s="652"/>
      <c r="AB39" s="198"/>
      <c r="AC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53" t="s">
        <v>377</v>
      </c>
      <c r="D40" s="487"/>
      <c r="E40" s="487"/>
      <c r="F40" s="487"/>
      <c r="G40" s="487"/>
      <c r="H40" s="487"/>
      <c r="I40" s="487"/>
      <c r="J40" s="488"/>
      <c r="K40" s="670">
        <f>Jan!K40+Feb!K40+March!K40</f>
        <v>0</v>
      </c>
      <c r="L40" s="671"/>
      <c r="M40" s="672"/>
      <c r="N40" s="61"/>
      <c r="O40" s="61"/>
      <c r="P40" s="653" t="s">
        <v>305</v>
      </c>
      <c r="Q40" s="654"/>
      <c r="R40" s="654"/>
      <c r="S40" s="654"/>
      <c r="T40" s="654"/>
      <c r="U40" s="654"/>
      <c r="V40" s="654"/>
      <c r="W40" s="654"/>
      <c r="X40" s="654"/>
      <c r="Y40" s="654"/>
      <c r="Z40" s="654"/>
      <c r="AA40" s="655"/>
      <c r="AB40" s="194"/>
      <c r="AC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53" t="s">
        <v>377</v>
      </c>
      <c r="D41" s="487"/>
      <c r="E41" s="487"/>
      <c r="F41" s="487"/>
      <c r="G41" s="487"/>
      <c r="H41" s="487"/>
      <c r="I41" s="487"/>
      <c r="J41" s="488"/>
      <c r="K41" s="670">
        <f>Jan!K41+Feb!K41+March!K41</f>
        <v>0</v>
      </c>
      <c r="L41" s="671"/>
      <c r="M41" s="672"/>
      <c r="N41" s="61"/>
      <c r="O41" s="61"/>
      <c r="P41" s="656" t="s">
        <v>303</v>
      </c>
      <c r="Q41" s="657"/>
      <c r="R41" s="657"/>
      <c r="S41" s="657"/>
      <c r="T41" s="657"/>
      <c r="U41" s="657"/>
      <c r="V41" s="657"/>
      <c r="W41" s="657"/>
      <c r="X41" s="657"/>
      <c r="Y41" s="658"/>
      <c r="Z41" s="658"/>
      <c r="AA41" s="659"/>
      <c r="AB41" s="194"/>
      <c r="AC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1</v>
      </c>
      <c r="Z42" s="586"/>
      <c r="AA42" s="587"/>
      <c r="AB42" s="199"/>
      <c r="AC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178"/>
      <c r="AC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89"/>
      <c r="AC44" s="112"/>
    </row>
    <row r="45" spans="1:58" x14ac:dyDescent="0.2">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92"/>
      <c r="AC45" s="111"/>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92"/>
      <c r="AC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92"/>
      <c r="AC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92"/>
      <c r="AC48" s="111"/>
    </row>
    <row r="49" spans="1:29"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92"/>
      <c r="AC49" s="111"/>
    </row>
    <row r="50" spans="1:29"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92"/>
      <c r="AC50" s="111"/>
    </row>
    <row r="51" spans="1:29"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92"/>
      <c r="AC51" s="111"/>
    </row>
    <row r="52" spans="1:29"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92"/>
      <c r="AC52" s="111"/>
    </row>
    <row r="53" spans="1:29"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92"/>
      <c r="AC53" s="111"/>
    </row>
    <row r="54" spans="1:29"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92"/>
      <c r="AC54" s="111"/>
    </row>
    <row r="55" spans="1:29"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92"/>
      <c r="AC55" s="111"/>
    </row>
    <row r="56" spans="1:29"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92"/>
      <c r="AC56" s="111"/>
    </row>
    <row r="57" spans="1:29"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92"/>
      <c r="AC57" s="111"/>
    </row>
    <row r="58" spans="1:29"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92"/>
      <c r="AC58" s="111"/>
    </row>
    <row r="59" spans="1:29"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92"/>
      <c r="AC59" s="111"/>
    </row>
    <row r="60" spans="1:29"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92"/>
      <c r="AC60" s="111"/>
    </row>
    <row r="61" spans="1:29"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92"/>
      <c r="AC61" s="111"/>
    </row>
    <row r="62" spans="1:29"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92"/>
      <c r="AC62" s="111"/>
    </row>
    <row r="63" spans="1:29"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92"/>
      <c r="AC63" s="111"/>
    </row>
    <row r="64" spans="1:29"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92"/>
      <c r="AC64" s="111"/>
    </row>
    <row r="65" spans="1:29"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92"/>
      <c r="AC65" s="111"/>
    </row>
    <row r="66" spans="1:29"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92"/>
      <c r="AC66" s="111"/>
    </row>
    <row r="67" spans="1:29"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92"/>
      <c r="AC67" s="111"/>
    </row>
    <row r="68" spans="1:29"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92"/>
      <c r="AC68" s="111"/>
    </row>
    <row r="69" spans="1:29"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92"/>
      <c r="AC69" s="111"/>
    </row>
    <row r="70" spans="1:29"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92"/>
      <c r="AC70" s="111"/>
    </row>
    <row r="71" spans="1:29"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92"/>
      <c r="AC71" s="111"/>
    </row>
    <row r="72" spans="1:29"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92"/>
      <c r="AC72" s="111"/>
    </row>
    <row r="73" spans="1:29"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92"/>
      <c r="AC73" s="111"/>
    </row>
    <row r="74" spans="1:29"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92"/>
      <c r="AC74" s="111"/>
    </row>
    <row r="75" spans="1:29"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92"/>
      <c r="AC75" s="111"/>
    </row>
    <row r="76" spans="1:29"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92"/>
      <c r="AC76" s="111"/>
    </row>
    <row r="77" spans="1:29"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92"/>
      <c r="AC77" s="111"/>
    </row>
    <row r="78" spans="1:29"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92"/>
      <c r="AC78" s="111"/>
    </row>
    <row r="79" spans="1:29"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92"/>
      <c r="AC79" s="111"/>
    </row>
    <row r="80" spans="1:29"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92"/>
      <c r="AC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92"/>
      <c r="AC81" s="111"/>
    </row>
    <row r="82" spans="1:29" s="111" customFormat="1" x14ac:dyDescent="0.2">
      <c r="AB82" s="192"/>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92"/>
      <c r="AC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92"/>
      <c r="AC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92"/>
      <c r="AC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92"/>
      <c r="AC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92"/>
      <c r="AC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92"/>
      <c r="AC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92"/>
      <c r="AC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92"/>
      <c r="AC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92"/>
      <c r="AC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92"/>
      <c r="AC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92"/>
      <c r="AC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92"/>
      <c r="AC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92"/>
      <c r="AC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92"/>
      <c r="AC96" s="111"/>
    </row>
    <row r="97" spans="1:29"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92"/>
      <c r="AC97" s="111"/>
    </row>
    <row r="98" spans="1:29"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92"/>
      <c r="AC98" s="111"/>
    </row>
    <row r="99" spans="1:29"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92"/>
      <c r="AC99" s="111"/>
    </row>
    <row r="100" spans="1:29"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92"/>
      <c r="AC100" s="111"/>
    </row>
    <row r="101" spans="1:29"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92"/>
      <c r="AC101" s="111"/>
    </row>
    <row r="102" spans="1:29"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92"/>
      <c r="AC102" s="111"/>
    </row>
    <row r="103" spans="1:29"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92"/>
      <c r="AC103" s="111"/>
    </row>
    <row r="104" spans="1:29"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92"/>
      <c r="AC104" s="111"/>
    </row>
    <row r="105" spans="1:29"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92"/>
      <c r="AC105" s="111"/>
    </row>
    <row r="106" spans="1:29"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92"/>
      <c r="AC106" s="111"/>
    </row>
    <row r="107" spans="1:29"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92"/>
      <c r="AC107" s="111"/>
    </row>
    <row r="108" spans="1:29"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92"/>
      <c r="AC108" s="111"/>
    </row>
    <row r="109" spans="1:29"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92"/>
      <c r="AC109" s="111"/>
    </row>
    <row r="110" spans="1:29"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92"/>
      <c r="AC110" s="111"/>
    </row>
    <row r="111" spans="1:29"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92"/>
      <c r="AC111" s="111"/>
    </row>
    <row r="112" spans="1:29"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92"/>
      <c r="AC112" s="111"/>
    </row>
    <row r="113" spans="1:29"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92"/>
      <c r="AC113" s="111"/>
    </row>
    <row r="114" spans="1:29"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92"/>
      <c r="AC114" s="111"/>
    </row>
    <row r="115" spans="1:29"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92"/>
      <c r="AC115" s="111"/>
    </row>
    <row r="116" spans="1:29"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92"/>
      <c r="AC116" s="111"/>
    </row>
    <row r="117" spans="1:29"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92"/>
      <c r="AC117" s="111"/>
    </row>
    <row r="118" spans="1:29"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92"/>
      <c r="AC118" s="111"/>
    </row>
    <row r="119" spans="1:29"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92"/>
      <c r="AC119" s="111"/>
    </row>
    <row r="120" spans="1:29"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92"/>
      <c r="AC120" s="111"/>
    </row>
    <row r="121" spans="1:29"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92"/>
      <c r="AC121" s="111"/>
    </row>
    <row r="122" spans="1:29"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92"/>
      <c r="AC122" s="111"/>
    </row>
    <row r="123" spans="1:29"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92"/>
      <c r="AC123" s="111"/>
    </row>
    <row r="124" spans="1:29"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92"/>
      <c r="AC124" s="111"/>
    </row>
    <row r="125" spans="1:29"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92"/>
      <c r="AC125" s="111"/>
    </row>
    <row r="126" spans="1:29"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92"/>
      <c r="AC126" s="111"/>
    </row>
    <row r="127" spans="1:29"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92"/>
      <c r="AC127" s="111"/>
    </row>
    <row r="128" spans="1:29"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92"/>
      <c r="AC128" s="111"/>
    </row>
    <row r="129" spans="1:29"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92"/>
      <c r="AC129" s="111"/>
    </row>
    <row r="130" spans="1:29"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92"/>
      <c r="AC130" s="111"/>
    </row>
    <row r="131" spans="1:29"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92"/>
      <c r="AC131" s="111"/>
    </row>
    <row r="132" spans="1:29"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92"/>
      <c r="AC132" s="111"/>
    </row>
    <row r="133" spans="1:29"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92"/>
      <c r="AC133" s="111"/>
    </row>
    <row r="134" spans="1:29"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92"/>
      <c r="AC134" s="111"/>
    </row>
    <row r="135" spans="1:29"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92"/>
      <c r="AC135" s="111"/>
    </row>
    <row r="136" spans="1:29"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92"/>
      <c r="AC136" s="111"/>
    </row>
    <row r="137" spans="1:29"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92"/>
      <c r="AC137" s="111"/>
    </row>
    <row r="138" spans="1:29"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92"/>
      <c r="AC138" s="111"/>
    </row>
    <row r="139" spans="1:29"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92"/>
      <c r="AC139" s="111"/>
    </row>
    <row r="140" spans="1:29"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92"/>
      <c r="AC140" s="111"/>
    </row>
    <row r="141" spans="1:29"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92"/>
      <c r="AC141" s="111"/>
    </row>
    <row r="142" spans="1:29"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92"/>
      <c r="AC142" s="111"/>
    </row>
    <row r="143" spans="1:29"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92"/>
      <c r="AC143" s="111"/>
    </row>
    <row r="144" spans="1:29"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92"/>
      <c r="AC144" s="111"/>
    </row>
    <row r="145" spans="1:29"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92"/>
      <c r="AC145" s="111"/>
    </row>
    <row r="146" spans="1:29"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92"/>
      <c r="AC146" s="111"/>
    </row>
    <row r="147" spans="1:29"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92"/>
      <c r="AC147" s="111"/>
    </row>
    <row r="148" spans="1:29"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92"/>
      <c r="AC148" s="111"/>
    </row>
    <row r="149" spans="1:29"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92"/>
      <c r="AC149" s="111"/>
    </row>
    <row r="150" spans="1:29"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92"/>
      <c r="AC150" s="111"/>
    </row>
    <row r="151" spans="1:29"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92"/>
      <c r="AC151" s="111"/>
    </row>
    <row r="152" spans="1:29"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92"/>
      <c r="AC152" s="111"/>
    </row>
    <row r="153" spans="1:29"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92"/>
      <c r="AC153" s="111"/>
    </row>
    <row r="154" spans="1:29"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92"/>
      <c r="AC154" s="111"/>
    </row>
    <row r="155" spans="1:29"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92"/>
      <c r="AC155" s="111"/>
    </row>
    <row r="156" spans="1:29"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92"/>
      <c r="AC156" s="111"/>
    </row>
    <row r="157" spans="1:29"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92"/>
      <c r="AC157" s="111"/>
    </row>
    <row r="158" spans="1:29"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92"/>
      <c r="AC158" s="111"/>
    </row>
    <row r="159" spans="1:29"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92"/>
      <c r="AC159" s="111"/>
    </row>
    <row r="160" spans="1:29"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92"/>
      <c r="AC160" s="111"/>
    </row>
    <row r="161" spans="1:29"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92"/>
      <c r="AC161" s="111"/>
    </row>
    <row r="162" spans="1:29"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92"/>
      <c r="AC162" s="111"/>
    </row>
    <row r="163" spans="1:29"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92"/>
      <c r="AC163" s="111"/>
    </row>
    <row r="164" spans="1:29"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92"/>
      <c r="AC164" s="111"/>
    </row>
    <row r="165" spans="1:29"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92"/>
      <c r="AC165" s="111"/>
    </row>
    <row r="166" spans="1:29"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92"/>
      <c r="AC166" s="111"/>
    </row>
    <row r="167" spans="1:29"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92"/>
      <c r="AC167" s="111"/>
    </row>
    <row r="168" spans="1:29"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92"/>
      <c r="AC168" s="111"/>
    </row>
    <row r="169" spans="1:29"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92"/>
      <c r="AC169" s="111"/>
    </row>
    <row r="170" spans="1:29"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92"/>
      <c r="AC170" s="111"/>
    </row>
    <row r="171" spans="1:29"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92"/>
      <c r="AC171" s="111"/>
    </row>
    <row r="172" spans="1:29"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92"/>
      <c r="AC172" s="111"/>
    </row>
    <row r="173" spans="1:29"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92"/>
      <c r="AC173" s="111"/>
    </row>
    <row r="174" spans="1:29"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92"/>
      <c r="AC174" s="111"/>
    </row>
    <row r="175" spans="1:29"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92"/>
      <c r="AC175" s="111"/>
    </row>
    <row r="176" spans="1:29"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92"/>
      <c r="AC176" s="111"/>
    </row>
    <row r="177" spans="1:29"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92"/>
      <c r="AC177" s="111"/>
    </row>
    <row r="178" spans="1:29"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92"/>
      <c r="AC178" s="111"/>
    </row>
    <row r="179" spans="1:29"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92"/>
      <c r="AC179" s="111"/>
    </row>
    <row r="180" spans="1:29"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92"/>
      <c r="AC180" s="111"/>
    </row>
    <row r="181" spans="1:29"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92"/>
      <c r="AC181" s="111"/>
    </row>
    <row r="182" spans="1:29"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92"/>
      <c r="AC182" s="111"/>
    </row>
    <row r="183" spans="1:29"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92"/>
      <c r="AC183" s="111"/>
    </row>
    <row r="184" spans="1:29"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92"/>
      <c r="AC184" s="111"/>
    </row>
    <row r="185" spans="1:29"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92"/>
      <c r="AC185" s="111"/>
    </row>
    <row r="186" spans="1:29"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92"/>
      <c r="AC186" s="111"/>
    </row>
    <row r="187" spans="1:29"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92"/>
      <c r="AC187" s="111"/>
    </row>
    <row r="188" spans="1:29"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92"/>
      <c r="AC188" s="111"/>
    </row>
    <row r="189" spans="1:29"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92"/>
      <c r="AC189" s="111"/>
    </row>
    <row r="190" spans="1:29"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92"/>
      <c r="AC190" s="111"/>
    </row>
    <row r="191" spans="1:29"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92"/>
      <c r="AC191" s="111"/>
    </row>
    <row r="192" spans="1:29"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92"/>
      <c r="AC192" s="111"/>
    </row>
    <row r="193" spans="1:29"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92"/>
      <c r="AC193" s="111"/>
    </row>
    <row r="194" spans="1:29"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92"/>
      <c r="AC194" s="111"/>
    </row>
    <row r="195" spans="1:29"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92"/>
      <c r="AC195" s="111"/>
    </row>
    <row r="196" spans="1:29"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92"/>
      <c r="AC196" s="111"/>
    </row>
    <row r="197" spans="1:29"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92"/>
      <c r="AC197" s="111"/>
    </row>
    <row r="198" spans="1:29"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92"/>
      <c r="AC198" s="111"/>
    </row>
    <row r="199" spans="1:29"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92"/>
      <c r="AC199" s="111"/>
    </row>
    <row r="200" spans="1:29"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92"/>
      <c r="AC200" s="111"/>
    </row>
    <row r="201" spans="1:29"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92"/>
      <c r="AC201" s="111"/>
    </row>
    <row r="202" spans="1:29"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92"/>
      <c r="AC202" s="111"/>
    </row>
    <row r="203" spans="1:29"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92"/>
      <c r="AC203" s="111"/>
    </row>
    <row r="204" spans="1:29"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92"/>
      <c r="AC204" s="111"/>
    </row>
    <row r="205" spans="1:29"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92"/>
      <c r="AC205" s="111"/>
    </row>
    <row r="206" spans="1:29"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92"/>
      <c r="AC206" s="111"/>
    </row>
    <row r="207" spans="1:29"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92"/>
      <c r="AC207" s="111"/>
    </row>
    <row r="208" spans="1:29"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92"/>
      <c r="AC208" s="111"/>
    </row>
    <row r="209" spans="1:29"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92"/>
      <c r="AC209" s="111"/>
    </row>
    <row r="210" spans="1:29"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92"/>
      <c r="AC210" s="111"/>
    </row>
    <row r="211" spans="1:29"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92"/>
      <c r="AC211" s="111"/>
    </row>
    <row r="212" spans="1:29"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92"/>
      <c r="AC212" s="111"/>
    </row>
    <row r="213" spans="1:29"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92"/>
      <c r="AC213" s="111"/>
    </row>
    <row r="214" spans="1:29"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92"/>
      <c r="AC214" s="111"/>
    </row>
    <row r="215" spans="1:29"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92"/>
      <c r="AC215" s="111"/>
    </row>
    <row r="216" spans="1:29"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92"/>
      <c r="AC216" s="111"/>
    </row>
    <row r="217" spans="1:29"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92"/>
      <c r="AC217" s="111"/>
    </row>
    <row r="218" spans="1:29"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92"/>
      <c r="AC218" s="111"/>
    </row>
    <row r="219" spans="1:29"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92"/>
      <c r="AC219" s="111"/>
    </row>
    <row r="220" spans="1:29"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92"/>
      <c r="AC220" s="111"/>
    </row>
    <row r="221" spans="1:29"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92"/>
      <c r="AC221" s="111"/>
    </row>
    <row r="222" spans="1:29"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92"/>
      <c r="AC222" s="111"/>
    </row>
    <row r="223" spans="1:29"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92"/>
      <c r="AC223" s="111"/>
    </row>
    <row r="224" spans="1:29"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92"/>
      <c r="AC224" s="111"/>
    </row>
    <row r="225" spans="1:29"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92"/>
      <c r="AC225" s="111"/>
    </row>
    <row r="226" spans="1:29"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92"/>
      <c r="AC226" s="111"/>
    </row>
    <row r="227" spans="1:29"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92"/>
      <c r="AC227" s="111"/>
    </row>
    <row r="228" spans="1:29"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92"/>
      <c r="AC228" s="111"/>
    </row>
    <row r="229" spans="1:29"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92"/>
      <c r="AC229" s="111"/>
    </row>
    <row r="230" spans="1:29"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92"/>
      <c r="AC230" s="111"/>
    </row>
    <row r="231" spans="1:29"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92"/>
      <c r="AC231" s="111"/>
    </row>
    <row r="232" spans="1:29"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92"/>
      <c r="AC232" s="111"/>
    </row>
    <row r="233" spans="1:29"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92"/>
      <c r="AC233" s="111"/>
    </row>
    <row r="234" spans="1:29"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92"/>
      <c r="AC234" s="111"/>
    </row>
    <row r="235" spans="1:29"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92"/>
      <c r="AC235" s="111"/>
    </row>
    <row r="236" spans="1:29"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92"/>
      <c r="AC236" s="111"/>
    </row>
    <row r="237" spans="1:29"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92"/>
      <c r="AC237" s="111"/>
    </row>
    <row r="238" spans="1:29"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92"/>
      <c r="AC238" s="111"/>
    </row>
    <row r="239" spans="1:29"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92"/>
      <c r="AC239" s="111"/>
    </row>
    <row r="240" spans="1:29"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92"/>
      <c r="AC240" s="111"/>
    </row>
    <row r="241" spans="1:29"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92"/>
      <c r="AC241" s="111"/>
    </row>
    <row r="242" spans="1:29"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92"/>
      <c r="AC242" s="111"/>
    </row>
    <row r="243" spans="1:29"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92"/>
      <c r="AC243" s="111"/>
    </row>
    <row r="244" spans="1:29"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92"/>
      <c r="AC244" s="111"/>
    </row>
    <row r="245" spans="1:29"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92"/>
      <c r="AC245" s="111"/>
    </row>
    <row r="246" spans="1:29"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92"/>
      <c r="AC246" s="111"/>
    </row>
    <row r="247" spans="1:29"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92"/>
      <c r="AC247" s="111"/>
    </row>
    <row r="248" spans="1:29"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92"/>
      <c r="AC248" s="111"/>
    </row>
    <row r="249" spans="1:29"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92"/>
      <c r="AC249" s="111"/>
    </row>
    <row r="250" spans="1:29"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92"/>
      <c r="AC250" s="111"/>
    </row>
    <row r="251" spans="1:29"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92"/>
      <c r="AC251" s="111"/>
    </row>
    <row r="252" spans="1:29"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92"/>
      <c r="AC252" s="111"/>
    </row>
    <row r="253" spans="1:29"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92"/>
      <c r="AC253" s="111"/>
    </row>
    <row r="254" spans="1:29"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92"/>
      <c r="AC254" s="111"/>
    </row>
    <row r="255" spans="1:29"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92"/>
      <c r="AC255" s="111"/>
    </row>
    <row r="256" spans="1:29"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92"/>
      <c r="AC256" s="111"/>
    </row>
    <row r="257" spans="1:29"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92"/>
      <c r="AC257" s="111"/>
    </row>
    <row r="258" spans="1:29"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92"/>
      <c r="AC258" s="111"/>
    </row>
    <row r="259" spans="1:29"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92"/>
      <c r="AC259" s="111"/>
    </row>
    <row r="260" spans="1:29"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92"/>
      <c r="AC260" s="111"/>
    </row>
    <row r="261" spans="1:29"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92"/>
      <c r="AC261" s="111"/>
    </row>
    <row r="262" spans="1:29"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92"/>
      <c r="AC262" s="111"/>
    </row>
    <row r="263" spans="1:29"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92"/>
      <c r="AC263" s="111"/>
    </row>
    <row r="264" spans="1:29"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92"/>
      <c r="AC264" s="111"/>
    </row>
    <row r="265" spans="1:29"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92"/>
      <c r="AC265" s="111"/>
    </row>
    <row r="266" spans="1:29"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92"/>
      <c r="AC266" s="111"/>
    </row>
    <row r="267" spans="1:29"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92"/>
      <c r="AC267" s="111"/>
    </row>
    <row r="268" spans="1:29"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92"/>
      <c r="AC268" s="111"/>
    </row>
    <row r="269" spans="1:29"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92"/>
      <c r="AC269" s="111"/>
    </row>
    <row r="270" spans="1:29"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92"/>
      <c r="AC270" s="111"/>
    </row>
    <row r="271" spans="1:29"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92"/>
      <c r="AC271" s="111"/>
    </row>
    <row r="272" spans="1:29"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92"/>
      <c r="AC272" s="111"/>
    </row>
    <row r="273" spans="1:29"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92"/>
      <c r="AC273" s="111"/>
    </row>
    <row r="274" spans="1:29"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92"/>
      <c r="AC274" s="111"/>
    </row>
    <row r="275" spans="1:29"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92"/>
      <c r="AC275" s="111"/>
    </row>
    <row r="276" spans="1:29"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92"/>
      <c r="AC276" s="111"/>
    </row>
    <row r="277" spans="1:29"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92"/>
      <c r="AC277" s="111"/>
    </row>
    <row r="278" spans="1:29"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92"/>
      <c r="AC278" s="111"/>
    </row>
    <row r="279" spans="1:29"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92"/>
      <c r="AC279" s="111"/>
    </row>
    <row r="280" spans="1:29"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92"/>
      <c r="AC280" s="111"/>
    </row>
    <row r="281" spans="1:29"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92"/>
      <c r="AC281" s="111"/>
    </row>
    <row r="282" spans="1:29"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92"/>
      <c r="AC282" s="111"/>
    </row>
    <row r="283" spans="1:29"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92"/>
      <c r="AC283" s="111"/>
    </row>
    <row r="284" spans="1:29"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92"/>
      <c r="AC284" s="111"/>
    </row>
    <row r="285" spans="1:29"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92"/>
      <c r="AC285" s="111"/>
    </row>
    <row r="286" spans="1:29"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92"/>
      <c r="AC286" s="111"/>
    </row>
    <row r="287" spans="1:29"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92"/>
      <c r="AC287" s="111"/>
    </row>
    <row r="288" spans="1:29"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92"/>
      <c r="AC288" s="111"/>
    </row>
    <row r="289" spans="1:29"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92"/>
      <c r="AC289" s="111"/>
    </row>
    <row r="290" spans="1:29"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92"/>
      <c r="AC290" s="111"/>
    </row>
    <row r="291" spans="1:29"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92"/>
      <c r="AC291" s="111"/>
    </row>
    <row r="292" spans="1:29"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92"/>
      <c r="AC292" s="111"/>
    </row>
    <row r="293" spans="1:29"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92"/>
      <c r="AC293" s="111"/>
    </row>
    <row r="294" spans="1:29"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92"/>
      <c r="AC294" s="111"/>
    </row>
    <row r="295" spans="1:29"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92"/>
      <c r="AC295" s="111"/>
    </row>
    <row r="296" spans="1:29"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92"/>
      <c r="AC296" s="111"/>
    </row>
    <row r="297" spans="1:29"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92"/>
      <c r="AC297" s="111"/>
    </row>
    <row r="298" spans="1:29"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92"/>
      <c r="AC298" s="111"/>
    </row>
    <row r="299" spans="1:29"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92"/>
      <c r="AC299" s="111"/>
    </row>
    <row r="300" spans="1:29"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92"/>
      <c r="AC300" s="111"/>
    </row>
    <row r="301" spans="1:29"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92"/>
      <c r="AC301" s="111"/>
    </row>
    <row r="302" spans="1:29"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92"/>
      <c r="AC302" s="111"/>
    </row>
    <row r="303" spans="1:29"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92"/>
      <c r="AC303" s="111"/>
    </row>
    <row r="304" spans="1:29"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92"/>
      <c r="AC304" s="111"/>
    </row>
    <row r="305" spans="1:29"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92"/>
      <c r="AC305" s="111"/>
    </row>
    <row r="306" spans="1:29"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92"/>
      <c r="AC306" s="111"/>
    </row>
    <row r="307" spans="1:29"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92"/>
      <c r="AC307" s="111"/>
    </row>
    <row r="308" spans="1:29"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92"/>
      <c r="AC308" s="111"/>
    </row>
    <row r="309" spans="1:29"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92"/>
      <c r="AC309" s="111"/>
    </row>
    <row r="310" spans="1:29"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92"/>
      <c r="AC310" s="111"/>
    </row>
    <row r="311" spans="1:29"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92"/>
      <c r="AC311" s="111"/>
    </row>
    <row r="312" spans="1:29"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92"/>
      <c r="AC312" s="111"/>
    </row>
    <row r="313" spans="1:29"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92"/>
      <c r="AC313" s="111"/>
    </row>
    <row r="314" spans="1:29"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92"/>
      <c r="AC314" s="111"/>
    </row>
    <row r="315" spans="1:29"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92"/>
      <c r="AC315" s="111"/>
    </row>
    <row r="316" spans="1:29"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92"/>
      <c r="AC316" s="111"/>
    </row>
    <row r="317" spans="1:29"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92"/>
      <c r="AC317" s="111"/>
    </row>
    <row r="318" spans="1:29"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92"/>
      <c r="AC318" s="111"/>
    </row>
    <row r="319" spans="1:29"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92"/>
      <c r="AC319" s="111"/>
    </row>
    <row r="320" spans="1:29"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92"/>
      <c r="AC320" s="111"/>
    </row>
    <row r="321" spans="1:29"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92"/>
      <c r="AC321" s="111"/>
    </row>
    <row r="322" spans="1:29"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92"/>
      <c r="AC322" s="111"/>
    </row>
    <row r="323" spans="1:29"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92"/>
      <c r="AC323" s="111"/>
    </row>
    <row r="324" spans="1:29"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92"/>
      <c r="AC324" s="111"/>
    </row>
    <row r="325" spans="1:29"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92"/>
      <c r="AC325" s="111"/>
    </row>
    <row r="326" spans="1:29"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92"/>
      <c r="AC326" s="111"/>
    </row>
    <row r="327" spans="1:29"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92"/>
      <c r="AC327" s="111"/>
    </row>
    <row r="328" spans="1:29"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92"/>
      <c r="AC328" s="111"/>
    </row>
    <row r="329" spans="1:29"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92"/>
      <c r="AC329" s="111"/>
    </row>
    <row r="330" spans="1:29"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92"/>
      <c r="AC330" s="111"/>
    </row>
    <row r="331" spans="1:29"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92"/>
      <c r="AC331" s="111"/>
    </row>
    <row r="332" spans="1:29"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92"/>
      <c r="AC332" s="111"/>
    </row>
    <row r="333" spans="1:29"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92"/>
      <c r="AC333" s="111"/>
    </row>
    <row r="334" spans="1:29"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92"/>
      <c r="AC334" s="111"/>
    </row>
    <row r="335" spans="1:29"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92"/>
      <c r="AC335" s="111"/>
    </row>
    <row r="336" spans="1:29"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92"/>
      <c r="AC336" s="111"/>
    </row>
    <row r="337" spans="1:29"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92"/>
      <c r="AC337" s="111"/>
    </row>
    <row r="338" spans="1:29"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92"/>
      <c r="AC338" s="111"/>
    </row>
    <row r="339" spans="1:29"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92"/>
      <c r="AC339" s="111"/>
    </row>
    <row r="340" spans="1:29"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92"/>
      <c r="AC340" s="111"/>
    </row>
    <row r="341" spans="1:29"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92"/>
      <c r="AC341" s="111"/>
    </row>
    <row r="342" spans="1:29"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92"/>
      <c r="AC342" s="111"/>
    </row>
    <row r="343" spans="1:29"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92"/>
      <c r="AC343" s="111"/>
    </row>
    <row r="344" spans="1:29"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92"/>
      <c r="AC344" s="111"/>
    </row>
    <row r="345" spans="1:29"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92"/>
      <c r="AC345" s="111"/>
    </row>
    <row r="346" spans="1:29"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92"/>
      <c r="AC346" s="111"/>
    </row>
    <row r="347" spans="1:29"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92"/>
      <c r="AC347" s="111"/>
    </row>
    <row r="348" spans="1:29"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92"/>
      <c r="AC348" s="111"/>
    </row>
    <row r="349" spans="1:29"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92"/>
      <c r="AC349" s="111"/>
    </row>
    <row r="350" spans="1:29"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92"/>
      <c r="AC350" s="111"/>
    </row>
    <row r="351" spans="1:29"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92"/>
      <c r="AC351" s="111"/>
    </row>
    <row r="352" spans="1:29"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92"/>
      <c r="AC352" s="111"/>
    </row>
    <row r="353" spans="1:29"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92"/>
      <c r="AC353" s="111"/>
    </row>
    <row r="354" spans="1:29"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92"/>
      <c r="AC354" s="111"/>
    </row>
    <row r="355" spans="1:29"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92"/>
      <c r="AC355" s="111"/>
    </row>
    <row r="356" spans="1:29"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92"/>
      <c r="AC356" s="111"/>
    </row>
    <row r="357" spans="1:29"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92"/>
      <c r="AC357" s="111"/>
    </row>
    <row r="358" spans="1:29"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92"/>
      <c r="AC358" s="111"/>
    </row>
    <row r="359" spans="1:29"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92"/>
      <c r="AC359" s="111"/>
    </row>
    <row r="360" spans="1:29"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92"/>
      <c r="AC360" s="111"/>
    </row>
    <row r="361" spans="1:29"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92"/>
      <c r="AC361" s="111"/>
    </row>
    <row r="362" spans="1:29"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92"/>
      <c r="AC362" s="111"/>
    </row>
    <row r="363" spans="1:29"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92"/>
      <c r="AC363" s="111"/>
    </row>
    <row r="364" spans="1:29"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92"/>
      <c r="AC364" s="111"/>
    </row>
    <row r="365" spans="1:29"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92"/>
      <c r="AC365" s="111"/>
    </row>
    <row r="366" spans="1:29"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92"/>
      <c r="AC366" s="111"/>
    </row>
    <row r="367" spans="1:29"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92"/>
      <c r="AC367" s="111"/>
    </row>
    <row r="368" spans="1:29"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92"/>
      <c r="AC368" s="111"/>
    </row>
    <row r="369" spans="1:29"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92"/>
      <c r="AC369" s="111"/>
    </row>
    <row r="370" spans="1:29"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92"/>
      <c r="AC370" s="111"/>
    </row>
    <row r="371" spans="1:29"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92"/>
      <c r="AC371" s="111"/>
    </row>
    <row r="372" spans="1:29"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92"/>
      <c r="AC372" s="111"/>
    </row>
    <row r="373" spans="1:29"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92"/>
      <c r="AC373" s="111"/>
    </row>
    <row r="374" spans="1:29"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92"/>
      <c r="AC374" s="111"/>
    </row>
    <row r="375" spans="1:29"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92"/>
      <c r="AC375" s="111"/>
    </row>
    <row r="376" spans="1:29"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92"/>
      <c r="AC376" s="111"/>
    </row>
    <row r="377" spans="1:29"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92"/>
      <c r="AC377" s="111"/>
    </row>
    <row r="378" spans="1:29"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92"/>
      <c r="AC378" s="111"/>
    </row>
    <row r="379" spans="1:29"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92"/>
      <c r="AC379" s="111"/>
    </row>
    <row r="380" spans="1:29"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92"/>
      <c r="AC380" s="111"/>
    </row>
    <row r="381" spans="1:29"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92"/>
      <c r="AC381" s="111"/>
    </row>
    <row r="382" spans="1:29"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92"/>
      <c r="AC382" s="111"/>
    </row>
    <row r="383" spans="1:29"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92"/>
      <c r="AC383" s="111"/>
    </row>
    <row r="384" spans="1:29"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92"/>
      <c r="AC384" s="111"/>
    </row>
    <row r="385" spans="1:29"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92"/>
      <c r="AC385" s="111"/>
    </row>
    <row r="386" spans="1:29"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92"/>
      <c r="AC386" s="111"/>
    </row>
    <row r="387" spans="1:29"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92"/>
      <c r="AC387" s="111"/>
    </row>
    <row r="388" spans="1:29"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92"/>
      <c r="AC388" s="111"/>
    </row>
    <row r="389" spans="1:29"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92"/>
      <c r="AC389" s="111"/>
    </row>
    <row r="390" spans="1:29"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92"/>
      <c r="AC390" s="111"/>
    </row>
    <row r="391" spans="1:29"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92"/>
      <c r="AC391" s="111"/>
    </row>
    <row r="392" spans="1:29"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92"/>
      <c r="AC392" s="111"/>
    </row>
    <row r="393" spans="1:29"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92"/>
      <c r="AC393" s="111"/>
    </row>
    <row r="394" spans="1:29"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92"/>
      <c r="AC394" s="111"/>
    </row>
    <row r="395" spans="1:29"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92"/>
      <c r="AC395" s="111"/>
    </row>
    <row r="396" spans="1:29"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92"/>
      <c r="AC396" s="111"/>
    </row>
    <row r="397" spans="1:29"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92"/>
      <c r="AC397" s="111"/>
    </row>
    <row r="398" spans="1:29"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92"/>
      <c r="AC398" s="111"/>
    </row>
    <row r="399" spans="1:29"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92"/>
      <c r="AC399" s="111"/>
    </row>
    <row r="400" spans="1:29"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92"/>
      <c r="AC400" s="111"/>
    </row>
    <row r="401" spans="1:29"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92"/>
      <c r="AC401" s="111"/>
    </row>
    <row r="402" spans="1:29"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92"/>
      <c r="AC402" s="111"/>
    </row>
    <row r="403" spans="1:29"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92"/>
      <c r="AC403" s="111"/>
    </row>
    <row r="404" spans="1:29"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92"/>
      <c r="AC404" s="111"/>
    </row>
    <row r="405" spans="1:29"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92"/>
      <c r="AC405" s="111"/>
    </row>
    <row r="406" spans="1:29"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92"/>
      <c r="AC406" s="111"/>
    </row>
    <row r="407" spans="1:29"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92"/>
      <c r="AC407" s="111"/>
    </row>
    <row r="408" spans="1:29"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92"/>
      <c r="AC408" s="111"/>
    </row>
    <row r="409" spans="1:29"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92"/>
      <c r="AC409" s="111"/>
    </row>
    <row r="410" spans="1:29"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92"/>
      <c r="AC410" s="111"/>
    </row>
    <row r="411" spans="1:29"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92"/>
      <c r="AC411" s="111"/>
    </row>
    <row r="412" spans="1:29"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92"/>
      <c r="AC412" s="111"/>
    </row>
    <row r="413" spans="1:29"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92"/>
      <c r="AC413" s="111"/>
    </row>
    <row r="414" spans="1:29"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92"/>
      <c r="AC414" s="111"/>
    </row>
    <row r="415" spans="1:29"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92"/>
      <c r="AC415" s="111"/>
    </row>
    <row r="416" spans="1:29"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92"/>
      <c r="AC416" s="111"/>
    </row>
    <row r="417" spans="1:29"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92"/>
      <c r="AC417" s="111"/>
    </row>
    <row r="418" spans="1:29"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92"/>
      <c r="AC418" s="111"/>
    </row>
    <row r="419" spans="1:29"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92"/>
      <c r="AC419" s="111"/>
    </row>
    <row r="420" spans="1:29"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92"/>
      <c r="AC420" s="111"/>
    </row>
    <row r="421" spans="1:29"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92"/>
      <c r="AC421" s="111"/>
    </row>
    <row r="422" spans="1:29"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92"/>
      <c r="AC422" s="111"/>
    </row>
    <row r="423" spans="1:29"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92"/>
      <c r="AC423" s="111"/>
    </row>
    <row r="424" spans="1:29"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92"/>
      <c r="AC424" s="111"/>
    </row>
    <row r="425" spans="1:29"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92"/>
      <c r="AC425" s="111"/>
    </row>
    <row r="426" spans="1:29"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92"/>
      <c r="AC426" s="111"/>
    </row>
    <row r="427" spans="1:29"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92"/>
      <c r="AC427" s="111"/>
    </row>
    <row r="428" spans="1:29"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92"/>
      <c r="AC428" s="111"/>
    </row>
    <row r="429" spans="1:29"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92"/>
      <c r="AC429" s="111"/>
    </row>
    <row r="430" spans="1:29"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92"/>
      <c r="AC430" s="111"/>
    </row>
    <row r="431" spans="1:29"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92"/>
      <c r="AC431" s="111"/>
    </row>
    <row r="432" spans="1:29"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92"/>
      <c r="AC432" s="111"/>
    </row>
    <row r="433" spans="1:29"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92"/>
      <c r="AC433" s="111"/>
    </row>
    <row r="434" spans="1:29"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92"/>
      <c r="AC434" s="111"/>
    </row>
    <row r="435" spans="1:29"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92"/>
      <c r="AC435" s="111"/>
    </row>
    <row r="436" spans="1:29"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92"/>
      <c r="AC436" s="111"/>
    </row>
    <row r="437" spans="1:29"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92"/>
      <c r="AC437" s="111"/>
    </row>
    <row r="438" spans="1:29"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92"/>
      <c r="AC438" s="111"/>
    </row>
    <row r="439" spans="1:29"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92"/>
      <c r="AC439" s="111"/>
    </row>
    <row r="440" spans="1:29"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92"/>
      <c r="AC440" s="111"/>
    </row>
    <row r="441" spans="1:29"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92"/>
      <c r="AC441" s="111"/>
    </row>
    <row r="442" spans="1:29"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92"/>
      <c r="AC442" s="111"/>
    </row>
    <row r="443" spans="1:29"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92"/>
      <c r="AC443" s="111"/>
    </row>
    <row r="444" spans="1:29"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92"/>
      <c r="AC444" s="111"/>
    </row>
    <row r="445" spans="1:29"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92"/>
      <c r="AC445" s="111"/>
    </row>
    <row r="446" spans="1:29"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92"/>
      <c r="AC446" s="111"/>
    </row>
    <row r="447" spans="1:29"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92"/>
      <c r="AC447" s="111"/>
    </row>
    <row r="448" spans="1:29"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92"/>
      <c r="AC448" s="111"/>
    </row>
    <row r="449" spans="1:29"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92"/>
      <c r="AC449" s="111"/>
    </row>
    <row r="450" spans="1:29"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92"/>
      <c r="AC450" s="111"/>
    </row>
    <row r="451" spans="1:29"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92"/>
      <c r="AC451" s="111"/>
    </row>
    <row r="452" spans="1:29"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92"/>
      <c r="AC452" s="111"/>
    </row>
    <row r="453" spans="1:29"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92"/>
      <c r="AC453" s="111"/>
    </row>
    <row r="454" spans="1:29"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92"/>
      <c r="AC454" s="111"/>
    </row>
    <row r="455" spans="1:29"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92"/>
      <c r="AC455" s="111"/>
    </row>
    <row r="456" spans="1:29"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92"/>
      <c r="AC456" s="111"/>
    </row>
    <row r="457" spans="1:29"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92"/>
      <c r="AC457" s="111"/>
    </row>
    <row r="458" spans="1:29"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92"/>
      <c r="AC458" s="111"/>
    </row>
    <row r="459" spans="1:29"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92"/>
      <c r="AC459" s="111"/>
    </row>
    <row r="460" spans="1:29"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92"/>
      <c r="AC460" s="111"/>
    </row>
    <row r="461" spans="1:29"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92"/>
      <c r="AC461" s="111"/>
    </row>
    <row r="462" spans="1:29"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92"/>
      <c r="AC462" s="111"/>
    </row>
    <row r="463" spans="1:29"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92"/>
      <c r="AC463" s="111"/>
    </row>
    <row r="464" spans="1:29"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92"/>
      <c r="AC464" s="111"/>
    </row>
    <row r="465" spans="1:29"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92"/>
      <c r="AC465" s="111"/>
    </row>
    <row r="466" spans="1:29"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92"/>
      <c r="AC466" s="111"/>
    </row>
    <row r="467" spans="1:29"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92"/>
      <c r="AC467" s="111"/>
    </row>
    <row r="468" spans="1:29"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92"/>
      <c r="AC468" s="111"/>
    </row>
    <row r="469" spans="1:29"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92"/>
      <c r="AC469" s="111"/>
    </row>
    <row r="470" spans="1:29"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92"/>
      <c r="AC470" s="111"/>
    </row>
    <row r="471" spans="1:29"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92"/>
      <c r="AC471" s="111"/>
    </row>
    <row r="472" spans="1:29"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92"/>
      <c r="AC472" s="111"/>
    </row>
    <row r="473" spans="1:29"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92"/>
      <c r="AC473" s="111"/>
    </row>
    <row r="474" spans="1:29"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92"/>
      <c r="AC474" s="111"/>
    </row>
    <row r="475" spans="1:29"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92"/>
      <c r="AC475" s="111"/>
    </row>
    <row r="476" spans="1:29"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92"/>
      <c r="AC476" s="111"/>
    </row>
    <row r="477" spans="1:29"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92"/>
      <c r="AC477" s="111"/>
    </row>
    <row r="478" spans="1:29"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92"/>
      <c r="AC478" s="111"/>
    </row>
    <row r="479" spans="1:29"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92"/>
      <c r="AC479" s="111"/>
    </row>
    <row r="480" spans="1:29"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92"/>
      <c r="AC480" s="111"/>
    </row>
    <row r="481" spans="1:29"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92"/>
      <c r="AC481" s="111"/>
    </row>
    <row r="482" spans="1:29"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92"/>
      <c r="AC482" s="111"/>
    </row>
    <row r="483" spans="1:29"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92"/>
      <c r="AC483" s="111"/>
    </row>
    <row r="484" spans="1:29"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92"/>
      <c r="AC484" s="111"/>
    </row>
    <row r="485" spans="1:29"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92"/>
      <c r="AC485" s="111"/>
    </row>
    <row r="486" spans="1:29"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92"/>
      <c r="AC486" s="111"/>
    </row>
    <row r="487" spans="1:29"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92"/>
      <c r="AC487" s="111"/>
    </row>
    <row r="488" spans="1:29"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92"/>
      <c r="AC488" s="111"/>
    </row>
    <row r="489" spans="1:29"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92"/>
      <c r="AC489" s="111"/>
    </row>
    <row r="490" spans="1:29"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92"/>
      <c r="AC490" s="111"/>
    </row>
    <row r="491" spans="1:29" x14ac:dyDescent="0.2">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92"/>
      <c r="AC491" s="111"/>
    </row>
    <row r="492" spans="1:29" x14ac:dyDescent="0.2">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92"/>
      <c r="AC492" s="111"/>
    </row>
    <row r="493" spans="1:29" x14ac:dyDescent="0.2">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92"/>
      <c r="AC493" s="111"/>
    </row>
    <row r="494" spans="1:29" x14ac:dyDescent="0.2">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92"/>
      <c r="AC494" s="111"/>
    </row>
    <row r="495" spans="1:29" x14ac:dyDescent="0.2">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92"/>
      <c r="AC495" s="111"/>
    </row>
    <row r="496" spans="1:29" x14ac:dyDescent="0.2">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92"/>
      <c r="AC496" s="111"/>
    </row>
    <row r="497" spans="2:29" x14ac:dyDescent="0.2">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92"/>
      <c r="AC497" s="111"/>
    </row>
    <row r="498" spans="2:29" x14ac:dyDescent="0.2">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92"/>
      <c r="AC498" s="111"/>
    </row>
    <row r="499" spans="2:29" x14ac:dyDescent="0.2">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92"/>
      <c r="AC499" s="111"/>
    </row>
    <row r="500" spans="2:29" x14ac:dyDescent="0.2">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92"/>
      <c r="AC500" s="111"/>
    </row>
    <row r="501" spans="2:29" x14ac:dyDescent="0.2">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92"/>
      <c r="AC501" s="111"/>
    </row>
    <row r="502" spans="2:29" x14ac:dyDescent="0.2">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92"/>
      <c r="AC502" s="111"/>
    </row>
    <row r="503" spans="2:29" x14ac:dyDescent="0.2">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92"/>
      <c r="AC503" s="111"/>
    </row>
    <row r="504" spans="2:29" x14ac:dyDescent="0.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92"/>
      <c r="AC504" s="111"/>
    </row>
    <row r="505" spans="2:29" x14ac:dyDescent="0.2">
      <c r="B505" s="111"/>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193"/>
      <c r="AC505" s="62"/>
    </row>
    <row r="506" spans="2:29" x14ac:dyDescent="0.2">
      <c r="B506" s="111"/>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193"/>
      <c r="AC506" s="62"/>
    </row>
    <row r="507" spans="2:29" x14ac:dyDescent="0.2">
      <c r="B507" s="111"/>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193"/>
      <c r="AC507" s="62"/>
    </row>
    <row r="508" spans="2:29" x14ac:dyDescent="0.2">
      <c r="B508" s="111"/>
    </row>
  </sheetData>
  <sheetProtection algorithmName="SHA-512" hashValue="UsySEAh0HQsXBoKP38uFdGgpi04wQxqo9DTIUhVPENkW6dri0kf8E2XPCudPflcYdfJkBgPyD7iKZHZZ5IcYmg==" saltValue="IwuhK6A+hkZ9Pv4W2wzfVA==" spinCount="100000" sheet="1" objects="1" scenarios="1"/>
  <mergeCells count="159">
    <mergeCell ref="P41:AA41"/>
    <mergeCell ref="P42:AA42"/>
    <mergeCell ref="P36:V36"/>
    <mergeCell ref="W36:X36"/>
    <mergeCell ref="Y36:AA36"/>
    <mergeCell ref="P37:V37"/>
    <mergeCell ref="W37:X37"/>
    <mergeCell ref="Y37:AA37"/>
    <mergeCell ref="P38:V38"/>
    <mergeCell ref="W38:X38"/>
    <mergeCell ref="P39:AA39"/>
    <mergeCell ref="P40:AA40"/>
    <mergeCell ref="Y38:AA38"/>
    <mergeCell ref="P35:AA35"/>
    <mergeCell ref="Y34:AA34"/>
    <mergeCell ref="W6:AA6"/>
    <mergeCell ref="Y7:AA7"/>
    <mergeCell ref="P26:X26"/>
    <mergeCell ref="Y26:AA26"/>
    <mergeCell ref="P25:X25"/>
    <mergeCell ref="Y25:AA25"/>
    <mergeCell ref="P16:X16"/>
    <mergeCell ref="Y16:AA16"/>
    <mergeCell ref="P24:X24"/>
    <mergeCell ref="Y24:AA24"/>
    <mergeCell ref="P20:V20"/>
    <mergeCell ref="W20:AA20"/>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P6:V6"/>
    <mergeCell ref="K8:M8"/>
    <mergeCell ref="P8:X8"/>
    <mergeCell ref="Y8:AA8"/>
    <mergeCell ref="C9:J9"/>
    <mergeCell ref="K9:M9"/>
    <mergeCell ref="C6:J6"/>
    <mergeCell ref="K6:M6"/>
    <mergeCell ref="C7:J7"/>
    <mergeCell ref="K7:M7"/>
    <mergeCell ref="P7:X7"/>
    <mergeCell ref="C10:J10"/>
    <mergeCell ref="K10:M10"/>
    <mergeCell ref="P9:V9"/>
    <mergeCell ref="W9:AA9"/>
    <mergeCell ref="C8:H8"/>
    <mergeCell ref="I8:J8"/>
    <mergeCell ref="C11:J11"/>
    <mergeCell ref="K11:M11"/>
    <mergeCell ref="P11:AA11"/>
    <mergeCell ref="C12:J12"/>
    <mergeCell ref="K12:M12"/>
    <mergeCell ref="P12:V12"/>
    <mergeCell ref="W12:AA12"/>
    <mergeCell ref="C13:J13"/>
    <mergeCell ref="K13:M13"/>
    <mergeCell ref="C25:J25"/>
    <mergeCell ref="K25:M25"/>
    <mergeCell ref="C26:J26"/>
    <mergeCell ref="K26:M26"/>
    <mergeCell ref="C14:J14"/>
    <mergeCell ref="K14:M14"/>
    <mergeCell ref="P14:X14"/>
    <mergeCell ref="Y14:AA14"/>
    <mergeCell ref="P13:V13"/>
    <mergeCell ref="W13:AA13"/>
    <mergeCell ref="C17:G17"/>
    <mergeCell ref="P18:X18"/>
    <mergeCell ref="C15:J15"/>
    <mergeCell ref="K15:M15"/>
    <mergeCell ref="P15:X15"/>
    <mergeCell ref="Y15:AA15"/>
    <mergeCell ref="C16:J16"/>
    <mergeCell ref="K16:M16"/>
    <mergeCell ref="AJ34:BF40"/>
    <mergeCell ref="AA2:AB2"/>
    <mergeCell ref="B2:Z2"/>
    <mergeCell ref="C35:J35"/>
    <mergeCell ref="C37:J37"/>
    <mergeCell ref="K37:M37"/>
    <mergeCell ref="C23:J23"/>
    <mergeCell ref="K23:M23"/>
    <mergeCell ref="P23:X23"/>
    <mergeCell ref="Y23:AA23"/>
    <mergeCell ref="C19:J19"/>
    <mergeCell ref="K19:M19"/>
    <mergeCell ref="Y19:AA19"/>
    <mergeCell ref="C20:J20"/>
    <mergeCell ref="K20:M20"/>
    <mergeCell ref="P19:X19"/>
    <mergeCell ref="C21:J21"/>
    <mergeCell ref="K21:M21"/>
    <mergeCell ref="C28:J28"/>
    <mergeCell ref="K31:M31"/>
    <mergeCell ref="K18:M18"/>
    <mergeCell ref="Y18:AA18"/>
    <mergeCell ref="C39:J39"/>
    <mergeCell ref="K39:M39"/>
    <mergeCell ref="H17:J17"/>
    <mergeCell ref="C36:J36"/>
    <mergeCell ref="K36:M36"/>
    <mergeCell ref="K17:M17"/>
    <mergeCell ref="P17:X17"/>
    <mergeCell ref="Y17:AA17"/>
    <mergeCell ref="C18:J18"/>
    <mergeCell ref="C30:J30"/>
    <mergeCell ref="K30:M30"/>
    <mergeCell ref="Y30:AA30"/>
    <mergeCell ref="C31:J31"/>
    <mergeCell ref="C27:J27"/>
    <mergeCell ref="K27:M27"/>
    <mergeCell ref="P27:X27"/>
    <mergeCell ref="Y27:AA27"/>
    <mergeCell ref="C24:J24"/>
    <mergeCell ref="K24:M24"/>
    <mergeCell ref="K35:M35"/>
    <mergeCell ref="K32:M32"/>
    <mergeCell ref="Y28:AA28"/>
    <mergeCell ref="P30:X30"/>
    <mergeCell ref="C34:J34"/>
    <mergeCell ref="C33:J33"/>
    <mergeCell ref="K33:M33"/>
    <mergeCell ref="C42:I42"/>
    <mergeCell ref="J42:M42"/>
    <mergeCell ref="P33:V33"/>
    <mergeCell ref="W33:AA33"/>
    <mergeCell ref="P31:V31"/>
    <mergeCell ref="W31:AA31"/>
    <mergeCell ref="K28:M28"/>
    <mergeCell ref="P28:X28"/>
    <mergeCell ref="C22:J22"/>
    <mergeCell ref="K22:M22"/>
    <mergeCell ref="P22:AA22"/>
    <mergeCell ref="C38:J38"/>
    <mergeCell ref="K38:M38"/>
    <mergeCell ref="C40:J40"/>
    <mergeCell ref="K40:M40"/>
    <mergeCell ref="K34:M34"/>
    <mergeCell ref="P34:X34"/>
    <mergeCell ref="C29:J29"/>
    <mergeCell ref="K29:M29"/>
    <mergeCell ref="Y29:AA29"/>
    <mergeCell ref="P29:X29"/>
    <mergeCell ref="C32:J32"/>
    <mergeCell ref="C41:J41"/>
    <mergeCell ref="K41:M41"/>
  </mergeCells>
  <hyperlinks>
    <hyperlink ref="E4:F4" location="Jan!A1" display="Jan" xr:uid="{89BCB2C4-0FE7-449D-AA4C-E9ED62E655C9}"/>
    <hyperlink ref="G4:H4" location="Feb!A1" display="Feb" xr:uid="{45BB0553-D2C7-4738-81B0-2540C463AA85}"/>
    <hyperlink ref="I4:J4" location="March!A1" display="March" xr:uid="{F7B25F1A-727D-41C2-B17A-AAE3147C978E}"/>
    <hyperlink ref="K4:L4" location="April!A1" display="April" xr:uid="{E870542F-880B-446F-BABB-3DCBC317D9A2}"/>
    <hyperlink ref="M4:N4" location="May!A1" display="May" xr:uid="{0A268F05-F5C0-41AE-A6B2-938FD0A4F7F3}"/>
    <hyperlink ref="O4:P4" location="June!A1" display="June" xr:uid="{35834CF6-2894-4690-95CE-624EDA3F5F3A}"/>
    <hyperlink ref="Q4:R4" location="July!A1" display="July" xr:uid="{AC9200C7-9700-4222-A183-5DB11C950A3B}"/>
    <hyperlink ref="S4:T4" location="Aug!A1" display="Aug" xr:uid="{75343E47-E8D8-4C9B-82DB-0914A8F09CAF}"/>
    <hyperlink ref="U4:V4" location="Sep!A1" display="Sep" xr:uid="{BF19C941-45FA-4368-A2F4-0D7627E42ACC}"/>
    <hyperlink ref="W4:X4" location="Oct!A1" display="Oct" xr:uid="{3F262220-CC77-4261-81DA-219D81A689A6}"/>
    <hyperlink ref="Y4:Z4" location="Nov!A1" display="Nov" xr:uid="{796D93D9-36DA-4DFD-B0FA-3A61343711B5}"/>
    <hyperlink ref="AA4:AB4" location="Dec!A1" display="Dec" xr:uid="{7014E148-E2EA-4AB2-8916-6EC4BEA9D9CC}"/>
    <hyperlink ref="C4:D4" location="'Main Page (Total)'!A1" display="Total" xr:uid="{DBDC260D-9516-4576-9288-F866DEBE2B98}"/>
    <hyperlink ref="C20:J20" r:id="rId1" display="Payroll Processing Fee" xr:uid="{B2626D3C-7978-42A2-A09D-45701B8C2644}"/>
    <hyperlink ref="P41:X41" r:id="rId2" display="Net Profit/Loss" xr:uid="{78AC0954-8A0B-49FE-A034-E1C0311ECAB8}"/>
  </hyperlinks>
  <pageMargins left="0.75" right="0.75" top="1" bottom="1" header="0.5" footer="0.5"/>
  <pageSetup orientation="portrait" r:id="rId3"/>
  <headerFooter alignWithMargins="0"/>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45E0-6EEA-4BF1-AC88-284F3FB8DF0F}">
  <dimension ref="A1:CD508"/>
  <sheetViews>
    <sheetView workbookViewId="0">
      <selection activeCell="AE18" sqref="AE18:AN18"/>
    </sheetView>
  </sheetViews>
  <sheetFormatPr defaultRowHeight="12.75" x14ac:dyDescent="0.2"/>
  <cols>
    <col min="1" max="1" width="4" style="63" customWidth="1"/>
    <col min="2" max="2" width="1.285156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140625" style="63" customWidth="1"/>
    <col min="29" max="29" width="3.140625" style="63" customWidth="1"/>
    <col min="30" max="30" width="5" style="111" customWidth="1"/>
    <col min="31" max="67" width="3.140625" style="111" customWidth="1"/>
    <col min="68" max="82" width="9.140625" style="111"/>
    <col min="83" max="16384" width="9.140625" style="63"/>
  </cols>
  <sheetData>
    <row r="1" spans="1:2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ht="25.5" customHeight="1" x14ac:dyDescent="0.2">
      <c r="A2" s="112"/>
      <c r="B2" s="435" t="s">
        <v>371</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38"/>
    </row>
    <row r="3" spans="1:2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28"/>
    </row>
    <row r="4" spans="1:29" ht="18.75" customHeight="1" x14ac:dyDescent="0.2">
      <c r="A4" s="112"/>
      <c r="B4" s="133"/>
      <c r="C4" s="662" t="s">
        <v>20</v>
      </c>
      <c r="D4" s="690"/>
      <c r="E4" s="626" t="s">
        <v>354</v>
      </c>
      <c r="F4" s="691"/>
      <c r="G4" s="626" t="s">
        <v>353</v>
      </c>
      <c r="H4" s="691"/>
      <c r="I4" s="626" t="s">
        <v>350</v>
      </c>
      <c r="J4" s="691"/>
      <c r="K4" s="626" t="s">
        <v>348</v>
      </c>
      <c r="L4" s="691"/>
      <c r="M4" s="626" t="s">
        <v>346</v>
      </c>
      <c r="N4" s="691"/>
      <c r="O4" s="626" t="s">
        <v>344</v>
      </c>
      <c r="P4" s="691"/>
      <c r="Q4" s="626" t="s">
        <v>343</v>
      </c>
      <c r="R4" s="691"/>
      <c r="S4" s="626" t="s">
        <v>342</v>
      </c>
      <c r="T4" s="691"/>
      <c r="U4" s="626" t="s">
        <v>341</v>
      </c>
      <c r="V4" s="691"/>
      <c r="W4" s="626" t="s">
        <v>339</v>
      </c>
      <c r="X4" s="691"/>
      <c r="Y4" s="626" t="s">
        <v>337</v>
      </c>
      <c r="Z4" s="691"/>
      <c r="AA4" s="626" t="s">
        <v>335</v>
      </c>
      <c r="AB4" s="691"/>
      <c r="AC4" s="137"/>
    </row>
    <row r="5" spans="1:29" ht="15" customHeight="1" x14ac:dyDescent="0.2">
      <c r="A5" s="112"/>
      <c r="B5" s="126"/>
      <c r="C5" s="442" t="s">
        <v>66</v>
      </c>
      <c r="D5" s="443"/>
      <c r="E5" s="262"/>
      <c r="F5" s="262"/>
      <c r="G5" s="262"/>
      <c r="H5" s="262"/>
      <c r="I5" s="262"/>
      <c r="J5" s="262"/>
      <c r="K5" s="262"/>
      <c r="L5" s="262"/>
      <c r="M5" s="263"/>
      <c r="N5" s="61"/>
      <c r="O5" s="125" t="s">
        <v>352</v>
      </c>
      <c r="P5" s="452" t="s">
        <v>351</v>
      </c>
      <c r="Q5" s="265"/>
      <c r="R5" s="265"/>
      <c r="S5" s="265"/>
      <c r="T5" s="265"/>
      <c r="U5" s="265"/>
      <c r="V5" s="265"/>
      <c r="W5" s="265"/>
      <c r="X5" s="265"/>
      <c r="Y5" s="265"/>
      <c r="Z5" s="265"/>
      <c r="AA5" s="331"/>
      <c r="AB5" s="116"/>
      <c r="AC5" s="134"/>
    </row>
    <row r="6" spans="1:29" ht="15" customHeight="1" x14ac:dyDescent="0.2">
      <c r="A6" s="112"/>
      <c r="B6" s="60"/>
      <c r="C6" s="296" t="s">
        <v>67</v>
      </c>
      <c r="D6" s="297"/>
      <c r="E6" s="297"/>
      <c r="F6" s="297"/>
      <c r="G6" s="297"/>
      <c r="H6" s="297"/>
      <c r="I6" s="297"/>
      <c r="J6" s="492"/>
      <c r="K6" s="670">
        <f>April!K6+May!K6+June!K6</f>
        <v>0</v>
      </c>
      <c r="L6" s="671"/>
      <c r="M6" s="672"/>
      <c r="N6" s="61"/>
      <c r="O6" s="61"/>
      <c r="P6" s="456" t="s">
        <v>349</v>
      </c>
      <c r="Q6" s="252"/>
      <c r="R6" s="252"/>
      <c r="S6" s="252"/>
      <c r="T6" s="252"/>
      <c r="U6" s="252"/>
      <c r="V6" s="252"/>
      <c r="W6" s="457">
        <f>April!W6+May!W6+June!W6</f>
        <v>0</v>
      </c>
      <c r="X6" s="458"/>
      <c r="Y6" s="458"/>
      <c r="Z6" s="458"/>
      <c r="AA6" s="459"/>
      <c r="AB6" s="136">
        <f>W6</f>
        <v>0</v>
      </c>
      <c r="AC6" s="112"/>
    </row>
    <row r="7" spans="1:29" ht="15" customHeight="1" x14ac:dyDescent="0.2">
      <c r="A7" s="112"/>
      <c r="B7" s="60"/>
      <c r="C7" s="453" t="s">
        <v>68</v>
      </c>
      <c r="D7" s="454"/>
      <c r="E7" s="454"/>
      <c r="F7" s="454"/>
      <c r="G7" s="454"/>
      <c r="H7" s="454"/>
      <c r="I7" s="454"/>
      <c r="J7" s="455"/>
      <c r="K7" s="670">
        <f>April!K7+May!K7+June!K7</f>
        <v>0</v>
      </c>
      <c r="L7" s="671"/>
      <c r="M7" s="672"/>
      <c r="N7" s="61"/>
      <c r="O7" s="61"/>
      <c r="P7" s="444" t="s">
        <v>347</v>
      </c>
      <c r="Q7" s="445"/>
      <c r="R7" s="445"/>
      <c r="S7" s="445"/>
      <c r="T7" s="445"/>
      <c r="U7" s="445"/>
      <c r="V7" s="445"/>
      <c r="W7" s="445"/>
      <c r="X7" s="446"/>
      <c r="Y7" s="687">
        <f>April!Y7+May!Y7+June!Y7</f>
        <v>0</v>
      </c>
      <c r="Z7" s="688"/>
      <c r="AA7" s="689"/>
      <c r="AB7" s="61"/>
      <c r="AC7" s="135">
        <f>Y7</f>
        <v>0</v>
      </c>
    </row>
    <row r="8" spans="1:29" ht="15" customHeight="1" x14ac:dyDescent="0.2">
      <c r="A8" s="112"/>
      <c r="B8" s="60"/>
      <c r="C8" s="296" t="s">
        <v>69</v>
      </c>
      <c r="D8" s="297"/>
      <c r="E8" s="297"/>
      <c r="F8" s="297"/>
      <c r="G8" s="297"/>
      <c r="H8" s="297"/>
      <c r="I8" s="532" t="s">
        <v>44</v>
      </c>
      <c r="J8" s="533"/>
      <c r="K8" s="670">
        <f>April!K8+May!K8+June!K8</f>
        <v>0</v>
      </c>
      <c r="L8" s="671"/>
      <c r="M8" s="672"/>
      <c r="N8" s="61"/>
      <c r="O8" s="61"/>
      <c r="P8" s="444" t="s">
        <v>345</v>
      </c>
      <c r="Q8" s="445"/>
      <c r="R8" s="445"/>
      <c r="S8" s="445"/>
      <c r="T8" s="445"/>
      <c r="U8" s="445"/>
      <c r="V8" s="445"/>
      <c r="W8" s="445"/>
      <c r="X8" s="446"/>
      <c r="Y8" s="687">
        <f>April!Y8+May!Y8+June!Y8</f>
        <v>0</v>
      </c>
      <c r="Z8" s="688"/>
      <c r="AA8" s="689"/>
      <c r="AB8" s="61"/>
      <c r="AC8" s="112"/>
    </row>
    <row r="9" spans="1:29" ht="15" customHeight="1" x14ac:dyDescent="0.2">
      <c r="A9" s="112"/>
      <c r="B9" s="60"/>
      <c r="C9" s="296" t="s">
        <v>70</v>
      </c>
      <c r="D9" s="297"/>
      <c r="E9" s="297"/>
      <c r="F9" s="297"/>
      <c r="G9" s="297"/>
      <c r="H9" s="297"/>
      <c r="I9" s="297"/>
      <c r="J9" s="492"/>
      <c r="K9" s="670">
        <f>April!K9+May!K9+June!K9</f>
        <v>0</v>
      </c>
      <c r="L9" s="671"/>
      <c r="M9" s="672"/>
      <c r="N9" s="61"/>
      <c r="O9" s="61"/>
      <c r="P9" s="456" t="s">
        <v>79</v>
      </c>
      <c r="Q9" s="252"/>
      <c r="R9" s="252"/>
      <c r="S9" s="252"/>
      <c r="T9" s="252"/>
      <c r="U9" s="252"/>
      <c r="V9" s="252"/>
      <c r="W9" s="457">
        <f>W6-Y7+Y8</f>
        <v>0</v>
      </c>
      <c r="X9" s="458"/>
      <c r="Y9" s="458"/>
      <c r="Z9" s="458"/>
      <c r="AA9" s="459"/>
      <c r="AB9" s="61"/>
      <c r="AC9" s="112"/>
    </row>
    <row r="10" spans="1:29" ht="15" customHeight="1" x14ac:dyDescent="0.2">
      <c r="A10" s="112"/>
      <c r="B10" s="60"/>
      <c r="C10" s="296" t="s">
        <v>71</v>
      </c>
      <c r="D10" s="297"/>
      <c r="E10" s="297"/>
      <c r="F10" s="297"/>
      <c r="G10" s="297"/>
      <c r="H10" s="297"/>
      <c r="I10" s="297"/>
      <c r="J10" s="492"/>
      <c r="K10" s="670">
        <f>April!K10+May!K10+June!K10</f>
        <v>0</v>
      </c>
      <c r="L10" s="671"/>
      <c r="M10" s="672"/>
      <c r="N10" s="61"/>
      <c r="O10" s="61"/>
      <c r="P10" s="61"/>
      <c r="Q10" s="61"/>
      <c r="R10" s="61"/>
      <c r="S10" s="61"/>
      <c r="T10" s="61"/>
      <c r="U10" s="61"/>
      <c r="V10" s="61"/>
      <c r="W10" s="61"/>
      <c r="X10" s="61"/>
      <c r="Y10" s="61"/>
      <c r="Z10" s="61"/>
      <c r="AA10" s="61"/>
      <c r="AB10" s="61"/>
      <c r="AC10" s="112"/>
    </row>
    <row r="11" spans="1:29" ht="15" customHeight="1" x14ac:dyDescent="0.2">
      <c r="A11" s="112"/>
      <c r="B11" s="60"/>
      <c r="C11" s="296" t="s">
        <v>72</v>
      </c>
      <c r="D11" s="297"/>
      <c r="E11" s="297"/>
      <c r="F11" s="297"/>
      <c r="G11" s="297"/>
      <c r="H11" s="297"/>
      <c r="I11" s="297"/>
      <c r="J11" s="492"/>
      <c r="K11" s="670">
        <f>April!K11+May!K11+June!K11</f>
        <v>0</v>
      </c>
      <c r="L11" s="671"/>
      <c r="M11" s="672"/>
      <c r="N11" s="61"/>
      <c r="O11" s="124" t="s">
        <v>44</v>
      </c>
      <c r="P11" s="264" t="s">
        <v>330</v>
      </c>
      <c r="Q11" s="265"/>
      <c r="R11" s="265"/>
      <c r="S11" s="265"/>
      <c r="T11" s="265"/>
      <c r="U11" s="265"/>
      <c r="V11" s="265"/>
      <c r="W11" s="265"/>
      <c r="X11" s="265"/>
      <c r="Y11" s="265"/>
      <c r="Z11" s="265"/>
      <c r="AA11" s="516"/>
      <c r="AB11" s="64"/>
      <c r="AC11" s="134"/>
    </row>
    <row r="12" spans="1:29" ht="15" customHeight="1" x14ac:dyDescent="0.2">
      <c r="A12" s="112"/>
      <c r="B12" s="60"/>
      <c r="C12" s="296" t="s">
        <v>73</v>
      </c>
      <c r="D12" s="297"/>
      <c r="E12" s="297"/>
      <c r="F12" s="297"/>
      <c r="G12" s="297"/>
      <c r="H12" s="297"/>
      <c r="I12" s="297"/>
      <c r="J12" s="492"/>
      <c r="K12" s="670">
        <f>April!K12+May!K12+June!K12</f>
        <v>0</v>
      </c>
      <c r="L12" s="671"/>
      <c r="M12" s="672"/>
      <c r="N12" s="61"/>
      <c r="O12" s="61"/>
      <c r="P12" s="460" t="s">
        <v>369</v>
      </c>
      <c r="Q12" s="461"/>
      <c r="R12" s="461"/>
      <c r="S12" s="461"/>
      <c r="T12" s="461"/>
      <c r="U12" s="461"/>
      <c r="V12" s="461"/>
      <c r="W12" s="457">
        <f>April!W12+May!W12+June!W12</f>
        <v>0</v>
      </c>
      <c r="X12" s="458"/>
      <c r="Y12" s="458"/>
      <c r="Z12" s="458"/>
      <c r="AA12" s="459"/>
      <c r="AB12" s="61"/>
      <c r="AC12" s="112"/>
    </row>
    <row r="13" spans="1:29" ht="15" customHeight="1" x14ac:dyDescent="0.2">
      <c r="A13" s="112"/>
      <c r="B13" s="60"/>
      <c r="C13" s="453" t="s">
        <v>74</v>
      </c>
      <c r="D13" s="454"/>
      <c r="E13" s="454"/>
      <c r="F13" s="454"/>
      <c r="G13" s="454"/>
      <c r="H13" s="454"/>
      <c r="I13" s="454"/>
      <c r="J13" s="517"/>
      <c r="K13" s="670">
        <f>April!K13+May!K13+June!K13</f>
        <v>0</v>
      </c>
      <c r="L13" s="671"/>
      <c r="M13" s="672"/>
      <c r="N13" s="61"/>
      <c r="O13" s="61"/>
      <c r="P13" s="460" t="s">
        <v>338</v>
      </c>
      <c r="Q13" s="461"/>
      <c r="R13" s="461"/>
      <c r="S13" s="461"/>
      <c r="T13" s="461"/>
      <c r="U13" s="461"/>
      <c r="V13" s="461"/>
      <c r="W13" s="457">
        <f>April!W13+May!W13+June!W13</f>
        <v>0</v>
      </c>
      <c r="X13" s="458"/>
      <c r="Y13" s="458"/>
      <c r="Z13" s="458"/>
      <c r="AA13" s="459"/>
      <c r="AB13" s="61"/>
      <c r="AC13" s="112"/>
    </row>
    <row r="14" spans="1:29" ht="15" customHeight="1" x14ac:dyDescent="0.2">
      <c r="A14" s="112"/>
      <c r="B14" s="60"/>
      <c r="C14" s="296" t="s">
        <v>75</v>
      </c>
      <c r="D14" s="297"/>
      <c r="E14" s="297"/>
      <c r="F14" s="297"/>
      <c r="G14" s="297"/>
      <c r="H14" s="297"/>
      <c r="I14" s="297"/>
      <c r="J14" s="492"/>
      <c r="K14" s="670">
        <f>April!K14+May!K14+June!K14</f>
        <v>0</v>
      </c>
      <c r="L14" s="671"/>
      <c r="M14" s="672"/>
      <c r="N14" s="61"/>
      <c r="O14" s="61"/>
      <c r="P14" s="462" t="s">
        <v>368</v>
      </c>
      <c r="Q14" s="463"/>
      <c r="R14" s="463"/>
      <c r="S14" s="463"/>
      <c r="T14" s="463"/>
      <c r="U14" s="463"/>
      <c r="V14" s="463"/>
      <c r="W14" s="463"/>
      <c r="X14" s="298"/>
      <c r="Y14" s="681">
        <f>April!Y14+May!Y14+June!Y14</f>
        <v>0</v>
      </c>
      <c r="Z14" s="682"/>
      <c r="AA14" s="683"/>
      <c r="AB14" s="61"/>
      <c r="AC14" s="112"/>
    </row>
    <row r="15" spans="1:29" ht="15" customHeight="1" x14ac:dyDescent="0.2">
      <c r="A15" s="112"/>
      <c r="B15" s="60"/>
      <c r="C15" s="296" t="s">
        <v>76</v>
      </c>
      <c r="D15" s="297"/>
      <c r="E15" s="297"/>
      <c r="F15" s="297"/>
      <c r="G15" s="297"/>
      <c r="H15" s="297"/>
      <c r="I15" s="297"/>
      <c r="J15" s="492"/>
      <c r="K15" s="670">
        <f>April!K15+May!K15+June!K15</f>
        <v>0</v>
      </c>
      <c r="L15" s="671"/>
      <c r="M15" s="672"/>
      <c r="N15" s="61"/>
      <c r="O15" s="61"/>
      <c r="P15" s="462" t="s">
        <v>367</v>
      </c>
      <c r="Q15" s="463"/>
      <c r="R15" s="463"/>
      <c r="S15" s="463"/>
      <c r="T15" s="463"/>
      <c r="U15" s="463"/>
      <c r="V15" s="463"/>
      <c r="W15" s="463"/>
      <c r="X15" s="298"/>
      <c r="Y15" s="681">
        <f>April!Y15+May!Y15+June!Y15</f>
        <v>0</v>
      </c>
      <c r="Z15" s="682"/>
      <c r="AA15" s="683"/>
      <c r="AB15" s="61"/>
      <c r="AC15" s="112"/>
    </row>
    <row r="16" spans="1:29" ht="15" customHeight="1" x14ac:dyDescent="0.2">
      <c r="A16" s="112"/>
      <c r="B16" s="60"/>
      <c r="C16" s="296" t="s">
        <v>77</v>
      </c>
      <c r="D16" s="297"/>
      <c r="E16" s="297"/>
      <c r="F16" s="297"/>
      <c r="G16" s="297"/>
      <c r="H16" s="297"/>
      <c r="I16" s="297"/>
      <c r="J16" s="492"/>
      <c r="K16" s="670">
        <f>April!K16+May!K16+June!K16</f>
        <v>0</v>
      </c>
      <c r="L16" s="671"/>
      <c r="M16" s="672"/>
      <c r="N16" s="61"/>
      <c r="O16" s="61"/>
      <c r="P16" s="462" t="s">
        <v>366</v>
      </c>
      <c r="Q16" s="463"/>
      <c r="R16" s="463"/>
      <c r="S16" s="463"/>
      <c r="T16" s="463"/>
      <c r="U16" s="463"/>
      <c r="V16" s="463"/>
      <c r="W16" s="463"/>
      <c r="X16" s="298"/>
      <c r="Y16" s="681">
        <f>April!Y16+May!Y16+June!Y16</f>
        <v>0</v>
      </c>
      <c r="Z16" s="682"/>
      <c r="AA16" s="683"/>
      <c r="AB16" s="61"/>
      <c r="AC16" s="112"/>
    </row>
    <row r="17" spans="1:29" ht="15" customHeight="1" x14ac:dyDescent="0.2">
      <c r="A17" s="112"/>
      <c r="B17" s="60"/>
      <c r="C17" s="486" t="s">
        <v>332</v>
      </c>
      <c r="D17" s="253"/>
      <c r="E17" s="253"/>
      <c r="F17" s="253"/>
      <c r="G17" s="254"/>
      <c r="H17" s="678">
        <f>April!H17+May!H17+June!H17</f>
        <v>0</v>
      </c>
      <c r="I17" s="679"/>
      <c r="J17" s="680"/>
      <c r="K17" s="670">
        <f>April!K17+May!K17+June!K17</f>
        <v>0</v>
      </c>
      <c r="L17" s="671"/>
      <c r="M17" s="672"/>
      <c r="N17" s="61"/>
      <c r="O17" s="61"/>
      <c r="P17" s="462" t="s">
        <v>331</v>
      </c>
      <c r="Q17" s="463"/>
      <c r="R17" s="463"/>
      <c r="S17" s="463"/>
      <c r="T17" s="463"/>
      <c r="U17" s="463"/>
      <c r="V17" s="463"/>
      <c r="W17" s="463"/>
      <c r="X17" s="298"/>
      <c r="Y17" s="681">
        <f>April!Y17+May!Y17+June!Y17</f>
        <v>0</v>
      </c>
      <c r="Z17" s="682"/>
      <c r="AA17" s="683"/>
      <c r="AB17" s="61"/>
      <c r="AC17" s="112"/>
    </row>
    <row r="18" spans="1:29" ht="15" customHeight="1" x14ac:dyDescent="0.2">
      <c r="A18" s="112"/>
      <c r="B18" s="60"/>
      <c r="C18" s="453" t="s">
        <v>78</v>
      </c>
      <c r="D18" s="454"/>
      <c r="E18" s="454"/>
      <c r="F18" s="454"/>
      <c r="G18" s="454"/>
      <c r="H18" s="454"/>
      <c r="I18" s="454"/>
      <c r="J18" s="517"/>
      <c r="K18" s="670">
        <f>April!K18+May!K18+June!K18</f>
        <v>0</v>
      </c>
      <c r="L18" s="671"/>
      <c r="M18" s="672"/>
      <c r="N18" s="61"/>
      <c r="O18" s="61"/>
      <c r="P18" s="676" t="s">
        <v>377</v>
      </c>
      <c r="Q18" s="677"/>
      <c r="R18" s="677"/>
      <c r="S18" s="677"/>
      <c r="T18" s="677"/>
      <c r="U18" s="677"/>
      <c r="V18" s="677"/>
      <c r="W18" s="677"/>
      <c r="X18" s="521"/>
      <c r="Y18" s="681">
        <f>April!Y18+May!Y18+June!Y18</f>
        <v>0</v>
      </c>
      <c r="Z18" s="682"/>
      <c r="AA18" s="683"/>
      <c r="AB18" s="61"/>
      <c r="AC18" s="112"/>
    </row>
    <row r="19" spans="1:29" ht="15" customHeight="1" x14ac:dyDescent="0.2">
      <c r="A19" s="112"/>
      <c r="B19" s="60"/>
      <c r="C19" s="296" t="s">
        <v>80</v>
      </c>
      <c r="D19" s="297"/>
      <c r="E19" s="297"/>
      <c r="F19" s="297"/>
      <c r="G19" s="297"/>
      <c r="H19" s="297"/>
      <c r="I19" s="297"/>
      <c r="J19" s="492"/>
      <c r="K19" s="670">
        <f>April!K19+May!K19+June!K19</f>
        <v>0</v>
      </c>
      <c r="L19" s="671"/>
      <c r="M19" s="672"/>
      <c r="N19" s="61"/>
      <c r="O19" s="61"/>
      <c r="P19" s="676" t="s">
        <v>377</v>
      </c>
      <c r="Q19" s="677"/>
      <c r="R19" s="677"/>
      <c r="S19" s="677"/>
      <c r="T19" s="677"/>
      <c r="U19" s="677"/>
      <c r="V19" s="677"/>
      <c r="W19" s="677"/>
      <c r="X19" s="521"/>
      <c r="Y19" s="681">
        <f>April!Y19+May!Y19+June!Y19</f>
        <v>0</v>
      </c>
      <c r="Z19" s="682"/>
      <c r="AA19" s="683"/>
      <c r="AB19" s="61"/>
      <c r="AC19" s="112"/>
    </row>
    <row r="20" spans="1:29" ht="15" customHeight="1" x14ac:dyDescent="0.2">
      <c r="A20" s="112"/>
      <c r="B20" s="60"/>
      <c r="C20" s="528" t="s">
        <v>81</v>
      </c>
      <c r="D20" s="529"/>
      <c r="E20" s="529"/>
      <c r="F20" s="529"/>
      <c r="G20" s="529"/>
      <c r="H20" s="529"/>
      <c r="I20" s="529"/>
      <c r="J20" s="530"/>
      <c r="K20" s="670">
        <f>April!K20+May!K20+June!K20</f>
        <v>0</v>
      </c>
      <c r="L20" s="671"/>
      <c r="M20" s="672"/>
      <c r="N20" s="61"/>
      <c r="O20" s="61"/>
      <c r="P20" s="460" t="s">
        <v>330</v>
      </c>
      <c r="Q20" s="461"/>
      <c r="R20" s="461"/>
      <c r="S20" s="461"/>
      <c r="T20" s="461"/>
      <c r="U20" s="461"/>
      <c r="V20" s="461"/>
      <c r="W20" s="457">
        <f>W12+W13+Y14-Y15+Y16+Y17+Y18+Y19</f>
        <v>0</v>
      </c>
      <c r="X20" s="513"/>
      <c r="Y20" s="513"/>
      <c r="Z20" s="513"/>
      <c r="AA20" s="514"/>
      <c r="AB20" s="61"/>
      <c r="AC20" s="112"/>
    </row>
    <row r="21" spans="1:29" ht="15" customHeight="1" x14ac:dyDescent="0.2">
      <c r="A21" s="112"/>
      <c r="B21" s="60"/>
      <c r="C21" s="296" t="s">
        <v>82</v>
      </c>
      <c r="D21" s="297"/>
      <c r="E21" s="297"/>
      <c r="F21" s="297"/>
      <c r="G21" s="297"/>
      <c r="H21" s="297"/>
      <c r="I21" s="297"/>
      <c r="J21" s="492"/>
      <c r="K21" s="670">
        <f>April!K21+May!K21+June!K21</f>
        <v>0</v>
      </c>
      <c r="L21" s="671"/>
      <c r="M21" s="672"/>
      <c r="N21" s="61"/>
      <c r="O21" s="61"/>
      <c r="P21" s="61"/>
      <c r="Q21" s="61"/>
      <c r="R21" s="61"/>
      <c r="S21" s="61"/>
      <c r="T21" s="61"/>
      <c r="U21" s="61"/>
      <c r="V21" s="61"/>
      <c r="W21" s="61"/>
      <c r="X21" s="61"/>
      <c r="Y21" s="61"/>
      <c r="Z21" s="61"/>
      <c r="AA21" s="61"/>
      <c r="AB21" s="61"/>
      <c r="AC21" s="112"/>
    </row>
    <row r="22" spans="1:29" ht="15" customHeight="1" x14ac:dyDescent="0.2">
      <c r="A22" s="112"/>
      <c r="B22" s="60"/>
      <c r="C22" s="519" t="s">
        <v>379</v>
      </c>
      <c r="D22" s="520"/>
      <c r="E22" s="520"/>
      <c r="F22" s="520"/>
      <c r="G22" s="520"/>
      <c r="H22" s="252"/>
      <c r="I22" s="252"/>
      <c r="J22" s="521"/>
      <c r="K22" s="670">
        <f>April!K22+May!K22+June!K22</f>
        <v>0</v>
      </c>
      <c r="L22" s="671"/>
      <c r="M22" s="672"/>
      <c r="N22" s="61"/>
      <c r="O22" s="64"/>
      <c r="P22" s="515" t="s">
        <v>324</v>
      </c>
      <c r="Q22" s="265"/>
      <c r="R22" s="265"/>
      <c r="S22" s="265"/>
      <c r="T22" s="265"/>
      <c r="U22" s="265"/>
      <c r="V22" s="265"/>
      <c r="W22" s="265"/>
      <c r="X22" s="265"/>
      <c r="Y22" s="265"/>
      <c r="Z22" s="265"/>
      <c r="AA22" s="516"/>
      <c r="AB22" s="64"/>
      <c r="AC22" s="134"/>
    </row>
    <row r="23" spans="1:29" ht="15" customHeight="1" x14ac:dyDescent="0.2">
      <c r="A23" s="112"/>
      <c r="B23" s="60"/>
      <c r="C23" s="453" t="s">
        <v>83</v>
      </c>
      <c r="D23" s="454"/>
      <c r="E23" s="454"/>
      <c r="F23" s="454"/>
      <c r="G23" s="454"/>
      <c r="H23" s="454"/>
      <c r="I23" s="454"/>
      <c r="J23" s="517"/>
      <c r="K23" s="670">
        <f>April!K23+May!K23+June!K23</f>
        <v>0</v>
      </c>
      <c r="L23" s="671"/>
      <c r="M23" s="672"/>
      <c r="N23" s="61"/>
      <c r="O23" s="61"/>
      <c r="P23" s="462" t="s">
        <v>322</v>
      </c>
      <c r="Q23" s="463"/>
      <c r="R23" s="463"/>
      <c r="S23" s="463"/>
      <c r="T23" s="463"/>
      <c r="U23" s="463"/>
      <c r="V23" s="463"/>
      <c r="W23" s="463"/>
      <c r="X23" s="298"/>
      <c r="Y23" s="673">
        <f>April!Y23+May!Y23+June!Y23</f>
        <v>0</v>
      </c>
      <c r="Z23" s="674"/>
      <c r="AA23" s="675"/>
      <c r="AB23" s="61"/>
      <c r="AC23" s="112"/>
    </row>
    <row r="24" spans="1:29" ht="15" customHeight="1" x14ac:dyDescent="0.2">
      <c r="A24" s="112"/>
      <c r="B24" s="60"/>
      <c r="C24" s="522" t="s">
        <v>321</v>
      </c>
      <c r="D24" s="523"/>
      <c r="E24" s="523"/>
      <c r="F24" s="523"/>
      <c r="G24" s="523"/>
      <c r="H24" s="523"/>
      <c r="I24" s="523"/>
      <c r="J24" s="524"/>
      <c r="K24" s="670">
        <f>April!K24+May!K24+June!K24</f>
        <v>0</v>
      </c>
      <c r="L24" s="671"/>
      <c r="M24" s="672"/>
      <c r="N24" s="61"/>
      <c r="O24" s="61"/>
      <c r="P24" s="462" t="s">
        <v>320</v>
      </c>
      <c r="Q24" s="463"/>
      <c r="R24" s="463"/>
      <c r="S24" s="463"/>
      <c r="T24" s="463"/>
      <c r="U24" s="463"/>
      <c r="V24" s="463"/>
      <c r="W24" s="463"/>
      <c r="X24" s="298"/>
      <c r="Y24" s="673">
        <f>April!Y24+May!Y23+June!Y24</f>
        <v>0</v>
      </c>
      <c r="Z24" s="674"/>
      <c r="AA24" s="675"/>
      <c r="AB24" s="61"/>
      <c r="AC24" s="112"/>
    </row>
    <row r="25" spans="1:29" ht="15" customHeight="1" x14ac:dyDescent="0.2">
      <c r="A25" s="112"/>
      <c r="B25" s="60"/>
      <c r="C25" s="296" t="s">
        <v>84</v>
      </c>
      <c r="D25" s="297"/>
      <c r="E25" s="297"/>
      <c r="F25" s="297"/>
      <c r="G25" s="297"/>
      <c r="H25" s="297"/>
      <c r="I25" s="297"/>
      <c r="J25" s="492"/>
      <c r="K25" s="670">
        <f>April!K25+May!K25+June!K25</f>
        <v>0</v>
      </c>
      <c r="L25" s="671"/>
      <c r="M25" s="672"/>
      <c r="N25" s="61"/>
      <c r="O25" s="61"/>
      <c r="P25" s="462" t="s">
        <v>318</v>
      </c>
      <c r="Q25" s="463"/>
      <c r="R25" s="463"/>
      <c r="S25" s="463"/>
      <c r="T25" s="463"/>
      <c r="U25" s="463"/>
      <c r="V25" s="463"/>
      <c r="W25" s="463"/>
      <c r="X25" s="298"/>
      <c r="Y25" s="673">
        <f>April!Y25+May!Y25+June!Y25</f>
        <v>0</v>
      </c>
      <c r="Z25" s="674"/>
      <c r="AA25" s="675"/>
      <c r="AB25" s="61"/>
      <c r="AC25" s="112"/>
    </row>
    <row r="26" spans="1:29" ht="15" customHeight="1" x14ac:dyDescent="0.2">
      <c r="A26" s="112"/>
      <c r="B26" s="60"/>
      <c r="C26" s="296" t="s">
        <v>85</v>
      </c>
      <c r="D26" s="297"/>
      <c r="E26" s="297"/>
      <c r="F26" s="297"/>
      <c r="G26" s="297"/>
      <c r="H26" s="297"/>
      <c r="I26" s="297"/>
      <c r="J26" s="492"/>
      <c r="K26" s="670">
        <f>April!K26+May!K26+June!K26</f>
        <v>0</v>
      </c>
      <c r="L26" s="671"/>
      <c r="M26" s="672"/>
      <c r="N26" s="61"/>
      <c r="O26" s="61"/>
      <c r="P26" s="462" t="s">
        <v>317</v>
      </c>
      <c r="Q26" s="463"/>
      <c r="R26" s="463"/>
      <c r="S26" s="463"/>
      <c r="T26" s="463"/>
      <c r="U26" s="463"/>
      <c r="V26" s="463"/>
      <c r="W26" s="463"/>
      <c r="X26" s="298"/>
      <c r="Y26" s="673">
        <f>April!Y26+May!Y26+June!Y26</f>
        <v>0</v>
      </c>
      <c r="Z26" s="674"/>
      <c r="AA26" s="675"/>
      <c r="AB26" s="61"/>
      <c r="AC26" s="112"/>
    </row>
    <row r="27" spans="1:29" ht="15" customHeight="1" x14ac:dyDescent="0.2">
      <c r="A27" s="112"/>
      <c r="B27" s="60"/>
      <c r="C27" s="296" t="s">
        <v>86</v>
      </c>
      <c r="D27" s="297"/>
      <c r="E27" s="297"/>
      <c r="F27" s="297"/>
      <c r="G27" s="297"/>
      <c r="H27" s="297"/>
      <c r="I27" s="297"/>
      <c r="J27" s="492"/>
      <c r="K27" s="670">
        <f>April!K27+May!K27+June!K27</f>
        <v>0</v>
      </c>
      <c r="L27" s="671"/>
      <c r="M27" s="672"/>
      <c r="N27" s="61"/>
      <c r="O27" s="61"/>
      <c r="P27" s="601" t="s">
        <v>364</v>
      </c>
      <c r="Q27" s="602"/>
      <c r="R27" s="602"/>
      <c r="S27" s="602"/>
      <c r="T27" s="602"/>
      <c r="U27" s="602"/>
      <c r="V27" s="602"/>
      <c r="W27" s="602"/>
      <c r="X27" s="603"/>
      <c r="Y27" s="673">
        <f>April!Y27+May!Y27+June!Y27</f>
        <v>0</v>
      </c>
      <c r="Z27" s="674"/>
      <c r="AA27" s="675"/>
      <c r="AB27" s="61"/>
      <c r="AC27" s="112"/>
    </row>
    <row r="28" spans="1:29" ht="15" customHeight="1" x14ac:dyDescent="0.2">
      <c r="A28" s="112"/>
      <c r="B28" s="60"/>
      <c r="C28" s="609" t="s">
        <v>363</v>
      </c>
      <c r="D28" s="252"/>
      <c r="E28" s="252"/>
      <c r="F28" s="252"/>
      <c r="G28" s="252"/>
      <c r="H28" s="252"/>
      <c r="I28" s="252"/>
      <c r="J28" s="521"/>
      <c r="K28" s="670">
        <f>April!K28+May!K28+June!K28</f>
        <v>0</v>
      </c>
      <c r="L28" s="671"/>
      <c r="M28" s="672"/>
      <c r="N28" s="61"/>
      <c r="O28" s="61"/>
      <c r="P28" s="604" t="s">
        <v>362</v>
      </c>
      <c r="Q28" s="605"/>
      <c r="R28" s="605"/>
      <c r="S28" s="605"/>
      <c r="T28" s="605"/>
      <c r="U28" s="605"/>
      <c r="V28" s="605"/>
      <c r="W28" s="605"/>
      <c r="X28" s="524"/>
      <c r="Y28" s="684">
        <f>April!Y28+May!Y28+June!Y28</f>
        <v>0</v>
      </c>
      <c r="Z28" s="685"/>
      <c r="AA28" s="686"/>
      <c r="AB28" s="61"/>
      <c r="AC28" s="112"/>
    </row>
    <row r="29" spans="1:29" ht="15" customHeight="1" x14ac:dyDescent="0.2">
      <c r="A29" s="112"/>
      <c r="B29" s="60"/>
      <c r="C29" s="296" t="s">
        <v>88</v>
      </c>
      <c r="D29" s="297"/>
      <c r="E29" s="297"/>
      <c r="F29" s="297"/>
      <c r="G29" s="297"/>
      <c r="H29" s="297"/>
      <c r="I29" s="297"/>
      <c r="J29" s="492"/>
      <c r="K29" s="670">
        <f>April!K29+May!K29+June!K29</f>
        <v>0</v>
      </c>
      <c r="L29" s="671"/>
      <c r="M29" s="672"/>
      <c r="N29" s="61"/>
      <c r="O29" s="61"/>
      <c r="P29" s="676" t="s">
        <v>304</v>
      </c>
      <c r="Q29" s="677"/>
      <c r="R29" s="677"/>
      <c r="S29" s="677"/>
      <c r="T29" s="677"/>
      <c r="U29" s="677"/>
      <c r="V29" s="677"/>
      <c r="W29" s="677"/>
      <c r="X29" s="521"/>
      <c r="Y29" s="673">
        <f>April!Y29+May!Y29+June!Y29</f>
        <v>0</v>
      </c>
      <c r="Z29" s="674"/>
      <c r="AA29" s="675"/>
      <c r="AB29" s="61"/>
      <c r="AC29" s="112"/>
    </row>
    <row r="30" spans="1:29" ht="15" customHeight="1" x14ac:dyDescent="0.2">
      <c r="A30" s="112"/>
      <c r="B30" s="60"/>
      <c r="C30" s="296" t="s">
        <v>89</v>
      </c>
      <c r="D30" s="297"/>
      <c r="E30" s="297"/>
      <c r="F30" s="297"/>
      <c r="G30" s="297"/>
      <c r="H30" s="297"/>
      <c r="I30" s="297"/>
      <c r="J30" s="492"/>
      <c r="K30" s="670">
        <f>April!K30+May!K30+June!K30</f>
        <v>0</v>
      </c>
      <c r="L30" s="671"/>
      <c r="M30" s="672"/>
      <c r="N30" s="61"/>
      <c r="O30" s="61"/>
      <c r="P30" s="676" t="s">
        <v>304</v>
      </c>
      <c r="Q30" s="677"/>
      <c r="R30" s="677"/>
      <c r="S30" s="677"/>
      <c r="T30" s="677"/>
      <c r="U30" s="677"/>
      <c r="V30" s="677"/>
      <c r="W30" s="677"/>
      <c r="X30" s="521"/>
      <c r="Y30" s="673">
        <f>April!Y30+May!Y30+June!Y30</f>
        <v>0</v>
      </c>
      <c r="Z30" s="674"/>
      <c r="AA30" s="675"/>
      <c r="AB30" s="61"/>
      <c r="AC30" s="112"/>
    </row>
    <row r="31" spans="1:29" ht="15" customHeight="1" x14ac:dyDescent="0.25">
      <c r="A31" s="112"/>
      <c r="B31" s="60"/>
      <c r="C31" s="296" t="s">
        <v>90</v>
      </c>
      <c r="D31" s="297"/>
      <c r="E31" s="297"/>
      <c r="F31" s="297"/>
      <c r="G31" s="297"/>
      <c r="H31" s="297"/>
      <c r="I31" s="297"/>
      <c r="J31" s="492"/>
      <c r="K31" s="670">
        <f>April!K31+May!K31+June!K31</f>
        <v>0</v>
      </c>
      <c r="L31" s="671"/>
      <c r="M31" s="672"/>
      <c r="N31" s="61"/>
      <c r="O31" s="61"/>
      <c r="P31" s="664" t="s">
        <v>311</v>
      </c>
      <c r="Q31" s="665"/>
      <c r="R31" s="665"/>
      <c r="S31" s="665"/>
      <c r="T31" s="665"/>
      <c r="U31" s="665"/>
      <c r="V31" s="666"/>
      <c r="W31" s="667">
        <f>SUM(Y23:AA30)+J42-Y28</f>
        <v>0</v>
      </c>
      <c r="X31" s="668"/>
      <c r="Y31" s="668"/>
      <c r="Z31" s="668"/>
      <c r="AA31" s="669"/>
      <c r="AB31" s="61"/>
      <c r="AC31" s="112"/>
    </row>
    <row r="32" spans="1:29" ht="15" customHeight="1" thickBot="1" x14ac:dyDescent="0.25">
      <c r="A32" s="112"/>
      <c r="B32" s="60"/>
      <c r="C32" s="296" t="s">
        <v>91</v>
      </c>
      <c r="D32" s="484"/>
      <c r="E32" s="484"/>
      <c r="F32" s="484"/>
      <c r="G32" s="484"/>
      <c r="H32" s="484"/>
      <c r="I32" s="484"/>
      <c r="J32" s="485"/>
      <c r="K32" s="670">
        <f>April!K32+May!K32+June!K32</f>
        <v>0</v>
      </c>
      <c r="L32" s="671"/>
      <c r="M32" s="672"/>
      <c r="N32" s="61"/>
      <c r="O32" s="61"/>
      <c r="P32" s="61"/>
      <c r="Q32" s="61"/>
      <c r="R32" s="61"/>
      <c r="S32" s="61"/>
      <c r="T32" s="61"/>
      <c r="U32" s="61"/>
      <c r="V32" s="61"/>
      <c r="W32" s="61"/>
      <c r="X32" s="61"/>
      <c r="Y32" s="61"/>
      <c r="Z32" s="61"/>
      <c r="AA32" s="61"/>
      <c r="AB32" s="61"/>
      <c r="AC32" s="112"/>
    </row>
    <row r="33" spans="1:58" ht="15" customHeight="1" thickTop="1" x14ac:dyDescent="0.25">
      <c r="A33" s="112"/>
      <c r="B33" s="60"/>
      <c r="C33" s="453" t="s">
        <v>92</v>
      </c>
      <c r="D33" s="487"/>
      <c r="E33" s="487"/>
      <c r="F33" s="487"/>
      <c r="G33" s="487"/>
      <c r="H33" s="487"/>
      <c r="I33" s="487"/>
      <c r="J33" s="488"/>
      <c r="K33" s="670">
        <f>April!K33+May!K33+June!K33</f>
        <v>0</v>
      </c>
      <c r="L33" s="671"/>
      <c r="M33" s="672"/>
      <c r="N33" s="61" t="s">
        <v>44</v>
      </c>
      <c r="O33" s="117" t="s">
        <v>44</v>
      </c>
      <c r="P33" s="501" t="s">
        <v>310</v>
      </c>
      <c r="Q33" s="502"/>
      <c r="R33" s="502"/>
      <c r="S33" s="502"/>
      <c r="T33" s="502"/>
      <c r="U33" s="502"/>
      <c r="V33" s="503"/>
      <c r="W33" s="504">
        <f>W9-W20-W31</f>
        <v>0</v>
      </c>
      <c r="X33" s="505"/>
      <c r="Y33" s="505"/>
      <c r="Z33" s="505"/>
      <c r="AA33" s="506"/>
      <c r="AB33" s="116"/>
      <c r="AC33" s="134"/>
    </row>
    <row r="34" spans="1:58" ht="15" customHeight="1" x14ac:dyDescent="0.2">
      <c r="A34" s="112"/>
      <c r="B34" s="60"/>
      <c r="C34" s="296" t="s">
        <v>93</v>
      </c>
      <c r="D34" s="484"/>
      <c r="E34" s="484"/>
      <c r="F34" s="484"/>
      <c r="G34" s="484"/>
      <c r="H34" s="484"/>
      <c r="I34" s="484" t="s">
        <v>44</v>
      </c>
      <c r="J34" s="485"/>
      <c r="K34" s="670">
        <f>April!K34+May!K34+June!K34</f>
        <v>0</v>
      </c>
      <c r="L34" s="671"/>
      <c r="M34" s="672"/>
      <c r="N34" s="61"/>
      <c r="O34" s="60"/>
      <c r="P34" s="454"/>
      <c r="Q34" s="454"/>
      <c r="R34" s="454"/>
      <c r="S34" s="454"/>
      <c r="T34" s="454"/>
      <c r="U34" s="454"/>
      <c r="V34" s="454"/>
      <c r="W34" s="454"/>
      <c r="X34" s="454"/>
      <c r="Y34" s="692"/>
      <c r="Z34" s="692"/>
      <c r="AA34" s="692"/>
      <c r="AB34" s="60"/>
      <c r="AC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670">
        <f>April!K35+May!K35+June!K35</f>
        <v>0</v>
      </c>
      <c r="L35" s="671"/>
      <c r="M35" s="672"/>
      <c r="N35" s="61"/>
      <c r="O35" s="60"/>
      <c r="P35" s="515" t="s">
        <v>309</v>
      </c>
      <c r="Q35" s="582"/>
      <c r="R35" s="582"/>
      <c r="S35" s="582"/>
      <c r="T35" s="582"/>
      <c r="U35" s="582"/>
      <c r="V35" s="582"/>
      <c r="W35" s="582"/>
      <c r="X35" s="582"/>
      <c r="Y35" s="583"/>
      <c r="Z35" s="583"/>
      <c r="AA35" s="584"/>
      <c r="AB35" s="60"/>
      <c r="AC35" s="114">
        <v>0</v>
      </c>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670">
        <f>April!K36+May!K36+June!K36</f>
        <v>0</v>
      </c>
      <c r="L36" s="671"/>
      <c r="M36" s="672"/>
      <c r="N36" s="61"/>
      <c r="O36" s="60"/>
      <c r="P36" s="588" t="s">
        <v>307</v>
      </c>
      <c r="Q36" s="252"/>
      <c r="R36" s="252"/>
      <c r="S36" s="252"/>
      <c r="T36" s="252"/>
      <c r="U36" s="252"/>
      <c r="V36" s="521"/>
      <c r="W36" s="589">
        <v>1.4999999999999999E-2</v>
      </c>
      <c r="X36" s="590"/>
      <c r="Y36" s="591">
        <f>MAX(AC35,AC36)</f>
        <v>0</v>
      </c>
      <c r="Z36" s="458"/>
      <c r="AA36" s="459"/>
      <c r="AB36" s="60"/>
      <c r="AC36" s="114">
        <f>W33*W36</f>
        <v>0</v>
      </c>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670">
        <f>April!K37+May!K37+June!K37</f>
        <v>0</v>
      </c>
      <c r="L37" s="671"/>
      <c r="M37" s="672"/>
      <c r="N37" s="61"/>
      <c r="O37" s="60"/>
      <c r="P37" s="588" t="s">
        <v>96</v>
      </c>
      <c r="Q37" s="252"/>
      <c r="R37" s="252"/>
      <c r="S37" s="252"/>
      <c r="T37" s="252"/>
      <c r="U37" s="252"/>
      <c r="V37" s="521"/>
      <c r="W37" s="589">
        <v>0.18</v>
      </c>
      <c r="X37" s="590">
        <v>0.18</v>
      </c>
      <c r="Y37" s="591">
        <f>MAX(AC35,AC37)</f>
        <v>0</v>
      </c>
      <c r="Z37" s="458">
        <f>(W33*0.8)*X37</f>
        <v>0</v>
      </c>
      <c r="AA37" s="459"/>
      <c r="AB37" s="60"/>
      <c r="AC37" s="114">
        <f>((W33*0.8)+Y23-Y28)*W37</f>
        <v>0</v>
      </c>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
        <v>377</v>
      </c>
      <c r="D38" s="487"/>
      <c r="E38" s="487"/>
      <c r="F38" s="487"/>
      <c r="G38" s="487"/>
      <c r="H38" s="487"/>
      <c r="I38" s="487"/>
      <c r="J38" s="488"/>
      <c r="K38" s="670">
        <f>April!K38+May!K38+June!K38</f>
        <v>0</v>
      </c>
      <c r="L38" s="671"/>
      <c r="M38" s="672"/>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53" t="s">
        <v>377</v>
      </c>
      <c r="D39" s="487"/>
      <c r="E39" s="487"/>
      <c r="F39" s="487"/>
      <c r="G39" s="487"/>
      <c r="H39" s="487"/>
      <c r="I39" s="487"/>
      <c r="J39" s="488"/>
      <c r="K39" s="670">
        <f>April!K39+May!K39+June!K39</f>
        <v>0</v>
      </c>
      <c r="L39" s="671"/>
      <c r="M39" s="672"/>
      <c r="N39" s="61"/>
      <c r="O39" s="60"/>
      <c r="P39" s="649" t="s">
        <v>306</v>
      </c>
      <c r="Q39" s="650"/>
      <c r="R39" s="650"/>
      <c r="S39" s="650"/>
      <c r="T39" s="650"/>
      <c r="U39" s="650"/>
      <c r="V39" s="650"/>
      <c r="W39" s="650"/>
      <c r="X39" s="650"/>
      <c r="Y39" s="651"/>
      <c r="Z39" s="651"/>
      <c r="AA39" s="652"/>
      <c r="AB39" s="60"/>
      <c r="AC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53" t="s">
        <v>377</v>
      </c>
      <c r="D40" s="487"/>
      <c r="E40" s="487"/>
      <c r="F40" s="487"/>
      <c r="G40" s="487"/>
      <c r="H40" s="487"/>
      <c r="I40" s="487"/>
      <c r="J40" s="488"/>
      <c r="K40" s="670">
        <f>April!K40+May!K40+June!K40</f>
        <v>0</v>
      </c>
      <c r="L40" s="671"/>
      <c r="M40" s="672"/>
      <c r="N40" s="61"/>
      <c r="O40" s="61"/>
      <c r="P40" s="653" t="s">
        <v>305</v>
      </c>
      <c r="Q40" s="654"/>
      <c r="R40" s="654"/>
      <c r="S40" s="654"/>
      <c r="T40" s="654"/>
      <c r="U40" s="654"/>
      <c r="V40" s="654"/>
      <c r="W40" s="654"/>
      <c r="X40" s="654"/>
      <c r="Y40" s="654"/>
      <c r="Z40" s="654"/>
      <c r="AA40" s="655"/>
      <c r="AB40" s="61"/>
      <c r="AC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53" t="s">
        <v>377</v>
      </c>
      <c r="D41" s="487"/>
      <c r="E41" s="487"/>
      <c r="F41" s="487"/>
      <c r="G41" s="487"/>
      <c r="H41" s="487"/>
      <c r="I41" s="487"/>
      <c r="J41" s="488"/>
      <c r="K41" s="670">
        <f>April!K41+May!K41+June!K41</f>
        <v>0</v>
      </c>
      <c r="L41" s="671"/>
      <c r="M41" s="672"/>
      <c r="N41" s="61"/>
      <c r="O41" s="61"/>
      <c r="P41" s="656" t="s">
        <v>303</v>
      </c>
      <c r="Q41" s="657"/>
      <c r="R41" s="657"/>
      <c r="S41" s="657"/>
      <c r="T41" s="657"/>
      <c r="U41" s="657"/>
      <c r="V41" s="657"/>
      <c r="W41" s="657"/>
      <c r="X41" s="657"/>
      <c r="Y41" s="658"/>
      <c r="Z41" s="658"/>
      <c r="AA41" s="659"/>
      <c r="AB41" s="61"/>
      <c r="AC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2"/>
    </row>
    <row r="45" spans="1:58" x14ac:dyDescent="0.2">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s="111" customFormat="1" x14ac:dyDescent="0.2"/>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row>
    <row r="234" spans="1:29"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row>
    <row r="235" spans="1:29"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row>
    <row r="236" spans="1:29"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row>
    <row r="237" spans="1:29"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row>
    <row r="238" spans="1:29"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row>
    <row r="239" spans="1:29"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row>
    <row r="240" spans="1:29"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row>
    <row r="241" spans="1:29"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row>
    <row r="242" spans="1:29"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row>
    <row r="243" spans="1:29"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row>
    <row r="244" spans="1:29"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row>
    <row r="245" spans="1:29"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row>
    <row r="246" spans="1:29"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row>
    <row r="247" spans="1:29"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row>
    <row r="248" spans="1:29"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row>
    <row r="249" spans="1:29"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row>
    <row r="250" spans="1:29"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row>
    <row r="251" spans="1:29"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row>
    <row r="252" spans="1:29"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row>
    <row r="253" spans="1:29"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row>
    <row r="254" spans="1:29"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row>
    <row r="255" spans="1:29"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row>
    <row r="256" spans="1:29"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row>
    <row r="257" spans="1:29"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row>
    <row r="258" spans="1:29"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row>
    <row r="259" spans="1:29"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row>
    <row r="260" spans="1:29"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row>
    <row r="261" spans="1:29"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row>
    <row r="262" spans="1:29"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row>
    <row r="263" spans="1:29"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row>
    <row r="264" spans="1:29"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row>
    <row r="265" spans="1:29"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row>
    <row r="266" spans="1:29"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row>
    <row r="267" spans="1:29"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row>
    <row r="268" spans="1:29"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row>
    <row r="269" spans="1:29"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row>
    <row r="270" spans="1:29"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row>
    <row r="271" spans="1:29"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row>
    <row r="272" spans="1:29"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row>
    <row r="273" spans="1:29"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row>
    <row r="274" spans="1:29"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row>
    <row r="275" spans="1:29"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row>
    <row r="276" spans="1:29"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row>
    <row r="277" spans="1:29"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row>
    <row r="278" spans="1:29"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row>
    <row r="279" spans="1:29"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row>
    <row r="280" spans="1:29"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row>
    <row r="281" spans="1:29"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row>
    <row r="282" spans="1:29"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row>
    <row r="283" spans="1:29"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row>
    <row r="284" spans="1:29"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row>
    <row r="285" spans="1:29"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row>
    <row r="286" spans="1:29"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row>
    <row r="287" spans="1:29"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row>
    <row r="288" spans="1:29"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row>
    <row r="289" spans="1:29"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row>
    <row r="290" spans="1:29"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row>
    <row r="291" spans="1:29"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row>
    <row r="292" spans="1:29"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row>
    <row r="293" spans="1:29"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row>
    <row r="294" spans="1:29"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row>
    <row r="295" spans="1:29"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row>
    <row r="296" spans="1:29"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row>
    <row r="297" spans="1:29"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row>
    <row r="298" spans="1:29"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row>
    <row r="299" spans="1:29"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row>
    <row r="300" spans="1:29"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row>
    <row r="301" spans="1:29"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row>
    <row r="302" spans="1:29"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row>
    <row r="303" spans="1:29"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row>
    <row r="304" spans="1:29"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row>
    <row r="305" spans="1:29"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row>
    <row r="306" spans="1:29"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row>
    <row r="307" spans="1:29"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row>
    <row r="308" spans="1:29"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row>
    <row r="309" spans="1:29"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row>
    <row r="310" spans="1:29"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row>
    <row r="311" spans="1:29"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row>
    <row r="312" spans="1:29"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row>
    <row r="313" spans="1:29"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row>
    <row r="314" spans="1:29"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row>
    <row r="315" spans="1:29"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row>
    <row r="316" spans="1:29"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row>
    <row r="317" spans="1:29"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row>
    <row r="318" spans="1:29"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row>
    <row r="319" spans="1:29"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row>
    <row r="320" spans="1:29"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row>
    <row r="321" spans="1:29"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row>
    <row r="322" spans="1:29"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row>
    <row r="323" spans="1:29"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row>
    <row r="324" spans="1:29"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row>
    <row r="325" spans="1:29"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row>
    <row r="326" spans="1:29"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row>
    <row r="327" spans="1:29"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row>
    <row r="328" spans="1:29"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row>
    <row r="329" spans="1:29"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row>
    <row r="330" spans="1:29"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row>
    <row r="331" spans="1:29"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row>
    <row r="332" spans="1:29"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row>
    <row r="333" spans="1:29"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row>
    <row r="334" spans="1:29"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row>
    <row r="335" spans="1:29"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row>
    <row r="336" spans="1:29"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row>
    <row r="337" spans="1:29"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row>
    <row r="338" spans="1:29"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row>
    <row r="339" spans="1:29"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row>
    <row r="340" spans="1:29"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row>
    <row r="341" spans="1:29"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row>
    <row r="342" spans="1:29"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row>
    <row r="343" spans="1:29"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row>
    <row r="344" spans="1:29"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row>
    <row r="345" spans="1:29"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row>
    <row r="346" spans="1:29"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row>
    <row r="347" spans="1:29"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row>
    <row r="348" spans="1:29"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row>
    <row r="349" spans="1:29"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row>
    <row r="350" spans="1:29"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row>
    <row r="351" spans="1:29"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row>
    <row r="352" spans="1:29"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row>
    <row r="353" spans="1:29"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row>
    <row r="354" spans="1:29"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row>
    <row r="355" spans="1:29"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row>
    <row r="356" spans="1:29"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row>
    <row r="357" spans="1:29"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row>
    <row r="358" spans="1:29"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row>
    <row r="359" spans="1:29"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row>
    <row r="360" spans="1:29"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row>
    <row r="361" spans="1:29"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row>
    <row r="362" spans="1:29"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row>
    <row r="363" spans="1:29"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row>
    <row r="364" spans="1:29"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row>
    <row r="365" spans="1:29"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row>
    <row r="366" spans="1:29"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row>
    <row r="367" spans="1:29"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row>
    <row r="368" spans="1:29"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row>
    <row r="369" spans="1:29"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row>
    <row r="370" spans="1:29"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row>
    <row r="371" spans="1:29"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row>
    <row r="372" spans="1:29"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row>
    <row r="373" spans="1:29"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row>
    <row r="374" spans="1:29"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row>
    <row r="375" spans="1:29"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row>
    <row r="376" spans="1:29"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row>
    <row r="377" spans="1:29"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row>
    <row r="378" spans="1:29"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row>
    <row r="379" spans="1:29"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row>
    <row r="380" spans="1:29"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row>
    <row r="381" spans="1:29"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row>
    <row r="382" spans="1:29"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row>
    <row r="383" spans="1:29"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row>
    <row r="384" spans="1:29"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row>
    <row r="385" spans="1:29"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row>
    <row r="386" spans="1:29"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row>
    <row r="387" spans="1:29"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row>
    <row r="388" spans="1:29"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row>
    <row r="389" spans="1:29"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row>
    <row r="390" spans="1:29"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row>
    <row r="391" spans="1:29"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row>
    <row r="392" spans="1:29"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row>
    <row r="393" spans="1:29"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row>
    <row r="394" spans="1:29"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row>
    <row r="395" spans="1:29"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row>
    <row r="396" spans="1:29"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row>
    <row r="397" spans="1:29"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row>
    <row r="398" spans="1:29"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row>
    <row r="399" spans="1:29"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row>
    <row r="400" spans="1:29"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row>
    <row r="401" spans="1:29"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row>
    <row r="402" spans="1:29"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row>
    <row r="403" spans="1:29"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row>
    <row r="404" spans="1:29"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row>
    <row r="405" spans="1:29"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row>
    <row r="406" spans="1:29"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row>
    <row r="407" spans="1:29"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row>
    <row r="408" spans="1:29"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row>
    <row r="409" spans="1:29"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row>
    <row r="410" spans="1:29"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row>
    <row r="411" spans="1:29"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row>
    <row r="412" spans="1:29"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row>
    <row r="413" spans="1:29"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row>
    <row r="414" spans="1:29"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row>
    <row r="415" spans="1:29"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row>
    <row r="416" spans="1:29"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row>
    <row r="417" spans="1:29"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row>
    <row r="418" spans="1:29"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row>
    <row r="419" spans="1:29"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row>
    <row r="420" spans="1:29"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row>
    <row r="421" spans="1:29"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row>
    <row r="422" spans="1:29"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row>
    <row r="423" spans="1:29"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row>
    <row r="424" spans="1:29"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row>
    <row r="425" spans="1:29"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row>
    <row r="426" spans="1:29"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row>
    <row r="427" spans="1:29"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row>
    <row r="428" spans="1:29"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row>
    <row r="429" spans="1:29"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row>
    <row r="430" spans="1:29"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row>
    <row r="431" spans="1:29"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row>
    <row r="432" spans="1:29"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row>
    <row r="433" spans="1:29"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row>
    <row r="434" spans="1:29"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row>
    <row r="435" spans="1:29"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row>
    <row r="436" spans="1:29"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row>
    <row r="437" spans="1:29"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row>
    <row r="438" spans="1:29"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row>
    <row r="439" spans="1:29"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row>
    <row r="440" spans="1:29"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row>
    <row r="441" spans="1:29"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row>
    <row r="442" spans="1:29"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row>
    <row r="443" spans="1:29"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row>
    <row r="444" spans="1:29"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row>
    <row r="445" spans="1:29"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row>
    <row r="446" spans="1:29"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row>
    <row r="447" spans="1:29"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row>
    <row r="448" spans="1:29"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row>
    <row r="449" spans="1:29"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row>
    <row r="450" spans="1:29"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row>
    <row r="451" spans="1:29"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row>
    <row r="452" spans="1:29"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row>
    <row r="453" spans="1:29"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row>
    <row r="454" spans="1:29"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row>
    <row r="455" spans="1:29"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row>
    <row r="456" spans="1:29"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row>
    <row r="457" spans="1:29"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row>
    <row r="458" spans="1:29"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row>
    <row r="459" spans="1:29"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row>
    <row r="460" spans="1:29"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row>
    <row r="461" spans="1:29"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row>
    <row r="462" spans="1:29"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row>
    <row r="463" spans="1:29"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row>
    <row r="464" spans="1:29"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row>
    <row r="465" spans="1:29"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row>
    <row r="466" spans="1:29"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row>
    <row r="467" spans="1:29"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row>
    <row r="468" spans="1:29"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row>
    <row r="469" spans="1:29"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row>
    <row r="470" spans="1:29"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row>
    <row r="471" spans="1:29"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row>
    <row r="472" spans="1:29"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row>
    <row r="473" spans="1:29"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row>
    <row r="474" spans="1:29"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row>
    <row r="475" spans="1:29"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row>
    <row r="476" spans="1:29"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row>
    <row r="477" spans="1:29"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row>
    <row r="478" spans="1:29"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row>
    <row r="479" spans="1:29"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row>
    <row r="480" spans="1:29"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row>
    <row r="481" spans="1:29"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row>
    <row r="482" spans="1:29"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row>
    <row r="483" spans="1:29"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row>
    <row r="484" spans="1:29"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row>
    <row r="485" spans="1:29"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row>
    <row r="486" spans="1:29"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row>
    <row r="487" spans="1:29"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row>
    <row r="488" spans="1:29"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row>
    <row r="489" spans="1:29"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row>
    <row r="490" spans="1:29"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row>
    <row r="491" spans="1:29" x14ac:dyDescent="0.2">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row>
    <row r="492" spans="1:29" x14ac:dyDescent="0.2">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row>
    <row r="493" spans="1:29" x14ac:dyDescent="0.2">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row>
    <row r="494" spans="1:29" x14ac:dyDescent="0.2">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row>
    <row r="495" spans="1:29" x14ac:dyDescent="0.2">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row>
    <row r="496" spans="1:29" x14ac:dyDescent="0.2">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row>
    <row r="497" spans="2:29" x14ac:dyDescent="0.2">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row>
    <row r="498" spans="2:29" x14ac:dyDescent="0.2">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row>
    <row r="499" spans="2:29" x14ac:dyDescent="0.2">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row>
    <row r="500" spans="2:29" x14ac:dyDescent="0.2">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row>
    <row r="501" spans="2:29" x14ac:dyDescent="0.2">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row>
    <row r="502" spans="2:29" x14ac:dyDescent="0.2">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row>
    <row r="503" spans="2:29" x14ac:dyDescent="0.2">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row>
    <row r="504" spans="2:29" x14ac:dyDescent="0.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row>
    <row r="505" spans="2:29" x14ac:dyDescent="0.2">
      <c r="B505" s="111"/>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row>
    <row r="506" spans="2:29" x14ac:dyDescent="0.2">
      <c r="B506" s="111"/>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row>
    <row r="507" spans="2:29" x14ac:dyDescent="0.2">
      <c r="B507" s="111"/>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row>
    <row r="508" spans="2:29" x14ac:dyDescent="0.2">
      <c r="B508" s="111"/>
    </row>
  </sheetData>
  <sheetProtection algorithmName="SHA-512" hashValue="0MSQdbeM36F2dm2plZMMkCWCVXrssw/pz1ZJHVvZZjRuh5AvXMumzssVev8GN/PAPQsjJwEOtXiviq3APII7YQ==" saltValue="04NIDme73SnyXk9o3cx0jA==" spinCount="100000" sheet="1" objects="1" scenarios="1"/>
  <mergeCells count="159">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D115355F-19F3-4222-96BC-4A8FBEFD7F73}"/>
    <hyperlink ref="G4:H4" location="Feb!A1" display="Feb" xr:uid="{07A93BEE-4D9B-47B8-9103-82BA5828AE3A}"/>
    <hyperlink ref="I4:J4" location="March!A1" display="March" xr:uid="{F74242F2-56AC-417E-B77B-BFDEDF946AD2}"/>
    <hyperlink ref="K4:L4" location="April!A1" display="April" xr:uid="{A4401BB6-636C-455E-9C73-A493C7794AEB}"/>
    <hyperlink ref="M4:N4" location="May!A1" display="May" xr:uid="{E86AA036-1C4C-4507-A985-28577DCD11D5}"/>
    <hyperlink ref="O4:P4" location="June!A1" display="June" xr:uid="{2C0D51DD-F25C-4E5C-93DE-9A415A1ABC31}"/>
    <hyperlink ref="Q4:R4" location="July!A1" display="July" xr:uid="{7E203772-50C9-4689-8338-295AAB5A726C}"/>
    <hyperlink ref="S4:T4" location="Aug!A1" display="Aug" xr:uid="{B8C8E029-F4AF-4328-9FCF-1A9448549610}"/>
    <hyperlink ref="U4:V4" location="Sep!A1" display="Sep" xr:uid="{C775D177-5155-469A-8C38-80751278C5C5}"/>
    <hyperlink ref="W4:X4" location="Oct!A1" display="Oct" xr:uid="{15258527-BB52-4C6A-B159-00A7CEF8A203}"/>
    <hyperlink ref="Y4:Z4" location="Nov!A1" display="Nov" xr:uid="{84EDA6FB-5B0A-4CF0-BA3D-F1336142B489}"/>
    <hyperlink ref="AA4:AB4" location="Dec!A1" display="Dec" xr:uid="{E373D605-AC53-447B-9559-E4AF4E5366D3}"/>
    <hyperlink ref="C4:D4" location="'Main Page (Total)'!A1" display="Total" xr:uid="{EC711E8B-DCF0-4DAD-BFC4-7EF024670870}"/>
    <hyperlink ref="C20:J20" r:id="rId1" display="Payroll Processing Fee" xr:uid="{C0B40698-E020-44D9-AC67-DA44CB12A5A4}"/>
    <hyperlink ref="P41:X41" r:id="rId2" display="Net Profit/Loss" xr:uid="{39446B47-3A59-40C8-8608-F64706DF449C}"/>
  </hyperlinks>
  <pageMargins left="0.75" right="0.75" top="1" bottom="1" header="0.5" footer="0.5"/>
  <pageSetup orientation="portrait" r:id="rId3"/>
  <headerFooter alignWithMargins="0"/>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7F907-FB3F-41B9-8264-1CAB81800172}">
  <dimension ref="A1:CD508"/>
  <sheetViews>
    <sheetView workbookViewId="0">
      <selection activeCell="AE18" sqref="AE18:AN18"/>
    </sheetView>
  </sheetViews>
  <sheetFormatPr defaultRowHeight="12.75" x14ac:dyDescent="0.2"/>
  <cols>
    <col min="1" max="1" width="4" style="63" customWidth="1"/>
    <col min="2" max="2" width="1.1406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7109375" style="63" customWidth="1"/>
    <col min="29" max="29" width="3.140625" style="63" customWidth="1"/>
    <col min="30" max="30" width="5" style="111" customWidth="1"/>
    <col min="31" max="67" width="3.140625" style="111" customWidth="1"/>
    <col min="68" max="82" width="9.140625" style="111"/>
    <col min="83" max="16384" width="9.140625" style="63"/>
  </cols>
  <sheetData>
    <row r="1" spans="1:2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ht="25.5" customHeight="1" x14ac:dyDescent="0.2">
      <c r="A2" s="112"/>
      <c r="B2" s="435" t="s">
        <v>372</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38"/>
    </row>
    <row r="3" spans="1:2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28"/>
    </row>
    <row r="4" spans="1:29" ht="18.75" customHeight="1" x14ac:dyDescent="0.2">
      <c r="A4" s="112"/>
      <c r="B4" s="133"/>
      <c r="C4" s="662" t="s">
        <v>20</v>
      </c>
      <c r="D4" s="690"/>
      <c r="E4" s="626" t="s">
        <v>354</v>
      </c>
      <c r="F4" s="691"/>
      <c r="G4" s="626" t="s">
        <v>353</v>
      </c>
      <c r="H4" s="691"/>
      <c r="I4" s="626" t="s">
        <v>350</v>
      </c>
      <c r="J4" s="691"/>
      <c r="K4" s="626" t="s">
        <v>348</v>
      </c>
      <c r="L4" s="691"/>
      <c r="M4" s="626" t="s">
        <v>346</v>
      </c>
      <c r="N4" s="691"/>
      <c r="O4" s="626" t="s">
        <v>344</v>
      </c>
      <c r="P4" s="691"/>
      <c r="Q4" s="626" t="s">
        <v>343</v>
      </c>
      <c r="R4" s="691"/>
      <c r="S4" s="626" t="s">
        <v>342</v>
      </c>
      <c r="T4" s="691"/>
      <c r="U4" s="626" t="s">
        <v>341</v>
      </c>
      <c r="V4" s="691"/>
      <c r="W4" s="626" t="s">
        <v>339</v>
      </c>
      <c r="X4" s="691"/>
      <c r="Y4" s="626" t="s">
        <v>337</v>
      </c>
      <c r="Z4" s="691"/>
      <c r="AA4" s="626" t="s">
        <v>335</v>
      </c>
      <c r="AB4" s="691"/>
      <c r="AC4" s="137"/>
    </row>
    <row r="5" spans="1:29" ht="15" customHeight="1" x14ac:dyDescent="0.2">
      <c r="A5" s="112"/>
      <c r="B5" s="126"/>
      <c r="C5" s="442" t="s">
        <v>66</v>
      </c>
      <c r="D5" s="443"/>
      <c r="E5" s="262"/>
      <c r="F5" s="262"/>
      <c r="G5" s="262"/>
      <c r="H5" s="262"/>
      <c r="I5" s="262"/>
      <c r="J5" s="262"/>
      <c r="K5" s="262"/>
      <c r="L5" s="262"/>
      <c r="M5" s="263"/>
      <c r="N5" s="61"/>
      <c r="O5" s="125" t="s">
        <v>352</v>
      </c>
      <c r="P5" s="452" t="s">
        <v>351</v>
      </c>
      <c r="Q5" s="265"/>
      <c r="R5" s="265"/>
      <c r="S5" s="265"/>
      <c r="T5" s="265"/>
      <c r="U5" s="265"/>
      <c r="V5" s="265"/>
      <c r="W5" s="265"/>
      <c r="X5" s="265"/>
      <c r="Y5" s="265"/>
      <c r="Z5" s="265"/>
      <c r="AA5" s="331"/>
      <c r="AB5" s="116"/>
      <c r="AC5" s="134"/>
    </row>
    <row r="6" spans="1:29" ht="15" customHeight="1" x14ac:dyDescent="0.2">
      <c r="A6" s="112"/>
      <c r="B6" s="60"/>
      <c r="C6" s="296" t="s">
        <v>67</v>
      </c>
      <c r="D6" s="297"/>
      <c r="E6" s="297"/>
      <c r="F6" s="297"/>
      <c r="G6" s="297"/>
      <c r="H6" s="297"/>
      <c r="I6" s="297"/>
      <c r="J6" s="492"/>
      <c r="K6" s="670">
        <f>July!K6+Aug!K6+Sep!K6</f>
        <v>0</v>
      </c>
      <c r="L6" s="671"/>
      <c r="M6" s="672"/>
      <c r="N6" s="61"/>
      <c r="O6" s="61"/>
      <c r="P6" s="456" t="s">
        <v>349</v>
      </c>
      <c r="Q6" s="252"/>
      <c r="R6" s="252"/>
      <c r="S6" s="252"/>
      <c r="T6" s="252"/>
      <c r="U6" s="252"/>
      <c r="V6" s="252"/>
      <c r="W6" s="457">
        <f>July!W6+Aug!W6+Sep!W6</f>
        <v>0</v>
      </c>
      <c r="X6" s="458"/>
      <c r="Y6" s="458"/>
      <c r="Z6" s="458"/>
      <c r="AA6" s="459"/>
      <c r="AB6" s="136">
        <f>W6</f>
        <v>0</v>
      </c>
      <c r="AC6" s="112"/>
    </row>
    <row r="7" spans="1:29" ht="15" customHeight="1" x14ac:dyDescent="0.2">
      <c r="A7" s="112"/>
      <c r="B7" s="60"/>
      <c r="C7" s="453" t="s">
        <v>68</v>
      </c>
      <c r="D7" s="454"/>
      <c r="E7" s="454"/>
      <c r="F7" s="454"/>
      <c r="G7" s="454"/>
      <c r="H7" s="454"/>
      <c r="I7" s="454"/>
      <c r="J7" s="455"/>
      <c r="K7" s="670">
        <f>July!K7+Aug!K7+Sep!K7</f>
        <v>0</v>
      </c>
      <c r="L7" s="671"/>
      <c r="M7" s="672"/>
      <c r="N7" s="61"/>
      <c r="O7" s="61"/>
      <c r="P7" s="444" t="s">
        <v>347</v>
      </c>
      <c r="Q7" s="445"/>
      <c r="R7" s="445"/>
      <c r="S7" s="445"/>
      <c r="T7" s="445"/>
      <c r="U7" s="445"/>
      <c r="V7" s="445"/>
      <c r="W7" s="445"/>
      <c r="X7" s="446"/>
      <c r="Y7" s="687">
        <f>July!Y7+Aug!Y7+Sep!Y7</f>
        <v>0</v>
      </c>
      <c r="Z7" s="688"/>
      <c r="AA7" s="689"/>
      <c r="AB7" s="61"/>
      <c r="AC7" s="135">
        <f>Y7</f>
        <v>0</v>
      </c>
    </row>
    <row r="8" spans="1:29" ht="15" customHeight="1" x14ac:dyDescent="0.2">
      <c r="A8" s="112"/>
      <c r="B8" s="60"/>
      <c r="C8" s="296" t="s">
        <v>69</v>
      </c>
      <c r="D8" s="297"/>
      <c r="E8" s="297"/>
      <c r="F8" s="297"/>
      <c r="G8" s="297"/>
      <c r="H8" s="297"/>
      <c r="I8" s="532" t="s">
        <v>44</v>
      </c>
      <c r="J8" s="533"/>
      <c r="K8" s="670">
        <f>July!K8+Aug!K8+Sep!K8</f>
        <v>0</v>
      </c>
      <c r="L8" s="671"/>
      <c r="M8" s="672"/>
      <c r="N8" s="61"/>
      <c r="O8" s="61"/>
      <c r="P8" s="444" t="s">
        <v>345</v>
      </c>
      <c r="Q8" s="445"/>
      <c r="R8" s="445"/>
      <c r="S8" s="445"/>
      <c r="T8" s="445"/>
      <c r="U8" s="445"/>
      <c r="V8" s="445"/>
      <c r="W8" s="445"/>
      <c r="X8" s="446"/>
      <c r="Y8" s="687">
        <f>July!Y8+Aug!Y8+Sep!Y8</f>
        <v>0</v>
      </c>
      <c r="Z8" s="688"/>
      <c r="AA8" s="689"/>
      <c r="AB8" s="61"/>
      <c r="AC8" s="112"/>
    </row>
    <row r="9" spans="1:29" ht="15" customHeight="1" x14ac:dyDescent="0.2">
      <c r="A9" s="112"/>
      <c r="B9" s="60"/>
      <c r="C9" s="296" t="s">
        <v>70</v>
      </c>
      <c r="D9" s="297"/>
      <c r="E9" s="297"/>
      <c r="F9" s="297"/>
      <c r="G9" s="297"/>
      <c r="H9" s="297"/>
      <c r="I9" s="297"/>
      <c r="J9" s="492"/>
      <c r="K9" s="670">
        <f>July!K9+Aug!K9+Sep!K9</f>
        <v>0</v>
      </c>
      <c r="L9" s="671"/>
      <c r="M9" s="672"/>
      <c r="N9" s="61"/>
      <c r="O9" s="61"/>
      <c r="P9" s="456" t="s">
        <v>79</v>
      </c>
      <c r="Q9" s="252"/>
      <c r="R9" s="252"/>
      <c r="S9" s="252"/>
      <c r="T9" s="252"/>
      <c r="U9" s="252"/>
      <c r="V9" s="252"/>
      <c r="W9" s="457">
        <f>W6-Y7+Y8</f>
        <v>0</v>
      </c>
      <c r="X9" s="458"/>
      <c r="Y9" s="458"/>
      <c r="Z9" s="458"/>
      <c r="AA9" s="459"/>
      <c r="AB9" s="61"/>
      <c r="AC9" s="112"/>
    </row>
    <row r="10" spans="1:29" ht="15" customHeight="1" x14ac:dyDescent="0.2">
      <c r="A10" s="112"/>
      <c r="B10" s="60"/>
      <c r="C10" s="296" t="s">
        <v>71</v>
      </c>
      <c r="D10" s="297"/>
      <c r="E10" s="297"/>
      <c r="F10" s="297"/>
      <c r="G10" s="297"/>
      <c r="H10" s="297"/>
      <c r="I10" s="297"/>
      <c r="J10" s="492"/>
      <c r="K10" s="670">
        <f>July!K10+Aug!K10+Sep!K10</f>
        <v>0</v>
      </c>
      <c r="L10" s="671"/>
      <c r="M10" s="672"/>
      <c r="N10" s="61"/>
      <c r="O10" s="61"/>
      <c r="P10" s="61"/>
      <c r="Q10" s="61"/>
      <c r="R10" s="61"/>
      <c r="S10" s="61"/>
      <c r="T10" s="61"/>
      <c r="U10" s="61"/>
      <c r="V10" s="61"/>
      <c r="W10" s="61"/>
      <c r="X10" s="61"/>
      <c r="Y10" s="61"/>
      <c r="Z10" s="61"/>
      <c r="AA10" s="61"/>
      <c r="AB10" s="61"/>
      <c r="AC10" s="112"/>
    </row>
    <row r="11" spans="1:29" ht="15" customHeight="1" x14ac:dyDescent="0.2">
      <c r="A11" s="112"/>
      <c r="B11" s="60"/>
      <c r="C11" s="296" t="s">
        <v>72</v>
      </c>
      <c r="D11" s="297"/>
      <c r="E11" s="297"/>
      <c r="F11" s="297"/>
      <c r="G11" s="297"/>
      <c r="H11" s="297"/>
      <c r="I11" s="297"/>
      <c r="J11" s="492"/>
      <c r="K11" s="670">
        <f>July!K11+Aug!K11+Sep!K11</f>
        <v>0</v>
      </c>
      <c r="L11" s="671"/>
      <c r="M11" s="672"/>
      <c r="N11" s="61"/>
      <c r="O11" s="124" t="s">
        <v>44</v>
      </c>
      <c r="P11" s="264" t="s">
        <v>330</v>
      </c>
      <c r="Q11" s="265"/>
      <c r="R11" s="265"/>
      <c r="S11" s="265"/>
      <c r="T11" s="265"/>
      <c r="U11" s="265"/>
      <c r="V11" s="265"/>
      <c r="W11" s="265"/>
      <c r="X11" s="265"/>
      <c r="Y11" s="265"/>
      <c r="Z11" s="265"/>
      <c r="AA11" s="516"/>
      <c r="AB11" s="64"/>
      <c r="AC11" s="134"/>
    </row>
    <row r="12" spans="1:29" ht="15" customHeight="1" x14ac:dyDescent="0.2">
      <c r="A12" s="112"/>
      <c r="B12" s="60"/>
      <c r="C12" s="296" t="s">
        <v>73</v>
      </c>
      <c r="D12" s="297"/>
      <c r="E12" s="297"/>
      <c r="F12" s="297"/>
      <c r="G12" s="297"/>
      <c r="H12" s="297"/>
      <c r="I12" s="297"/>
      <c r="J12" s="492"/>
      <c r="K12" s="670">
        <f>July!K12+Aug!K12+Sep!K12</f>
        <v>0</v>
      </c>
      <c r="L12" s="671"/>
      <c r="M12" s="672"/>
      <c r="N12" s="61"/>
      <c r="O12" s="61"/>
      <c r="P12" s="460" t="s">
        <v>369</v>
      </c>
      <c r="Q12" s="461"/>
      <c r="R12" s="461"/>
      <c r="S12" s="461"/>
      <c r="T12" s="461"/>
      <c r="U12" s="461"/>
      <c r="V12" s="461"/>
      <c r="W12" s="457">
        <f>July!W12+Aug!W12+Sep!W12</f>
        <v>0</v>
      </c>
      <c r="X12" s="458"/>
      <c r="Y12" s="458"/>
      <c r="Z12" s="458"/>
      <c r="AA12" s="459"/>
      <c r="AB12" s="61"/>
      <c r="AC12" s="112"/>
    </row>
    <row r="13" spans="1:29" ht="15" customHeight="1" x14ac:dyDescent="0.2">
      <c r="A13" s="112"/>
      <c r="B13" s="60"/>
      <c r="C13" s="453" t="s">
        <v>74</v>
      </c>
      <c r="D13" s="454"/>
      <c r="E13" s="454"/>
      <c r="F13" s="454"/>
      <c r="G13" s="454"/>
      <c r="H13" s="454"/>
      <c r="I13" s="454"/>
      <c r="J13" s="517"/>
      <c r="K13" s="670">
        <f>July!K13+Aug!K13+Sep!K13</f>
        <v>0</v>
      </c>
      <c r="L13" s="671"/>
      <c r="M13" s="672"/>
      <c r="N13" s="61"/>
      <c r="O13" s="61"/>
      <c r="P13" s="460" t="s">
        <v>338</v>
      </c>
      <c r="Q13" s="461"/>
      <c r="R13" s="461"/>
      <c r="S13" s="461"/>
      <c r="T13" s="461"/>
      <c r="U13" s="461"/>
      <c r="V13" s="461"/>
      <c r="W13" s="457">
        <f>July!W13+Aug!W13+Sep!W13</f>
        <v>0</v>
      </c>
      <c r="X13" s="458"/>
      <c r="Y13" s="458"/>
      <c r="Z13" s="458"/>
      <c r="AA13" s="459"/>
      <c r="AB13" s="61"/>
      <c r="AC13" s="112"/>
    </row>
    <row r="14" spans="1:29" ht="15" customHeight="1" x14ac:dyDescent="0.2">
      <c r="A14" s="112"/>
      <c r="B14" s="60"/>
      <c r="C14" s="296" t="s">
        <v>75</v>
      </c>
      <c r="D14" s="297"/>
      <c r="E14" s="297"/>
      <c r="F14" s="297"/>
      <c r="G14" s="297"/>
      <c r="H14" s="297"/>
      <c r="I14" s="297"/>
      <c r="J14" s="492"/>
      <c r="K14" s="670">
        <f>July!K14+Aug!K14+Sep!K14</f>
        <v>0</v>
      </c>
      <c r="L14" s="671"/>
      <c r="M14" s="672"/>
      <c r="N14" s="61"/>
      <c r="O14" s="61"/>
      <c r="P14" s="462" t="s">
        <v>368</v>
      </c>
      <c r="Q14" s="463"/>
      <c r="R14" s="463"/>
      <c r="S14" s="463"/>
      <c r="T14" s="463"/>
      <c r="U14" s="463"/>
      <c r="V14" s="463"/>
      <c r="W14" s="463"/>
      <c r="X14" s="298"/>
      <c r="Y14" s="681">
        <f>July!Y14+Aug!Y14+Sep!Y14</f>
        <v>0</v>
      </c>
      <c r="Z14" s="682"/>
      <c r="AA14" s="683"/>
      <c r="AB14" s="61"/>
      <c r="AC14" s="112"/>
    </row>
    <row r="15" spans="1:29" ht="15" customHeight="1" x14ac:dyDescent="0.2">
      <c r="A15" s="112"/>
      <c r="B15" s="60"/>
      <c r="C15" s="296" t="s">
        <v>76</v>
      </c>
      <c r="D15" s="297"/>
      <c r="E15" s="297"/>
      <c r="F15" s="297"/>
      <c r="G15" s="297"/>
      <c r="H15" s="297"/>
      <c r="I15" s="297"/>
      <c r="J15" s="492"/>
      <c r="K15" s="670">
        <f>July!K15+Aug!K15+Sep!K15</f>
        <v>0</v>
      </c>
      <c r="L15" s="671"/>
      <c r="M15" s="672"/>
      <c r="N15" s="61"/>
      <c r="O15" s="61"/>
      <c r="P15" s="462" t="s">
        <v>367</v>
      </c>
      <c r="Q15" s="463"/>
      <c r="R15" s="463"/>
      <c r="S15" s="463"/>
      <c r="T15" s="463"/>
      <c r="U15" s="463"/>
      <c r="V15" s="463"/>
      <c r="W15" s="463"/>
      <c r="X15" s="298"/>
      <c r="Y15" s="681">
        <f>July!Y15+Aug!Y15+Sep!Y15</f>
        <v>0</v>
      </c>
      <c r="Z15" s="682"/>
      <c r="AA15" s="683"/>
      <c r="AB15" s="61"/>
      <c r="AC15" s="112"/>
    </row>
    <row r="16" spans="1:29" ht="15" customHeight="1" x14ac:dyDescent="0.2">
      <c r="A16" s="112"/>
      <c r="B16" s="60"/>
      <c r="C16" s="296" t="s">
        <v>77</v>
      </c>
      <c r="D16" s="297"/>
      <c r="E16" s="297"/>
      <c r="F16" s="297"/>
      <c r="G16" s="297"/>
      <c r="H16" s="297"/>
      <c r="I16" s="297"/>
      <c r="J16" s="492"/>
      <c r="K16" s="670">
        <f>July!K16+Aug!K16+Sep!K16</f>
        <v>0</v>
      </c>
      <c r="L16" s="671"/>
      <c r="M16" s="672"/>
      <c r="N16" s="61"/>
      <c r="O16" s="61"/>
      <c r="P16" s="462" t="s">
        <v>366</v>
      </c>
      <c r="Q16" s="463"/>
      <c r="R16" s="463"/>
      <c r="S16" s="463"/>
      <c r="T16" s="463"/>
      <c r="U16" s="463"/>
      <c r="V16" s="463"/>
      <c r="W16" s="463"/>
      <c r="X16" s="298"/>
      <c r="Y16" s="681">
        <f>July!Y16+Aug!Y16+Sep!Y16</f>
        <v>0</v>
      </c>
      <c r="Z16" s="682"/>
      <c r="AA16" s="683"/>
      <c r="AB16" s="61"/>
      <c r="AC16" s="112"/>
    </row>
    <row r="17" spans="1:29" ht="15" customHeight="1" x14ac:dyDescent="0.2">
      <c r="A17" s="112"/>
      <c r="B17" s="60"/>
      <c r="C17" s="486" t="s">
        <v>332</v>
      </c>
      <c r="D17" s="253"/>
      <c r="E17" s="253"/>
      <c r="F17" s="253"/>
      <c r="G17" s="254"/>
      <c r="H17" s="678">
        <f>July!H17+Aug!H17+Sep!H17</f>
        <v>0</v>
      </c>
      <c r="I17" s="679"/>
      <c r="J17" s="680"/>
      <c r="K17" s="670">
        <f>July!K17+Aug!K17+Sep!K17</f>
        <v>0</v>
      </c>
      <c r="L17" s="671"/>
      <c r="M17" s="672"/>
      <c r="N17" s="61"/>
      <c r="O17" s="61"/>
      <c r="P17" s="462" t="s">
        <v>331</v>
      </c>
      <c r="Q17" s="463"/>
      <c r="R17" s="463"/>
      <c r="S17" s="463"/>
      <c r="T17" s="463"/>
      <c r="U17" s="463"/>
      <c r="V17" s="463"/>
      <c r="W17" s="463"/>
      <c r="X17" s="298"/>
      <c r="Y17" s="681">
        <f>July!Y17+Aug!Y17+Sep!Y17</f>
        <v>0</v>
      </c>
      <c r="Z17" s="682"/>
      <c r="AA17" s="683"/>
      <c r="AB17" s="61"/>
      <c r="AC17" s="112"/>
    </row>
    <row r="18" spans="1:29" ht="15" customHeight="1" x14ac:dyDescent="0.2">
      <c r="A18" s="112"/>
      <c r="B18" s="60"/>
      <c r="C18" s="453" t="s">
        <v>78</v>
      </c>
      <c r="D18" s="454"/>
      <c r="E18" s="454"/>
      <c r="F18" s="454"/>
      <c r="G18" s="454"/>
      <c r="H18" s="454"/>
      <c r="I18" s="454"/>
      <c r="J18" s="517"/>
      <c r="K18" s="670">
        <f>July!K18+Aug!K18+Sep!K18</f>
        <v>0</v>
      </c>
      <c r="L18" s="671"/>
      <c r="M18" s="672"/>
      <c r="N18" s="61"/>
      <c r="O18" s="61"/>
      <c r="P18" s="676" t="s">
        <v>377</v>
      </c>
      <c r="Q18" s="677"/>
      <c r="R18" s="677"/>
      <c r="S18" s="677"/>
      <c r="T18" s="677"/>
      <c r="U18" s="677"/>
      <c r="V18" s="677"/>
      <c r="W18" s="677"/>
      <c r="X18" s="521"/>
      <c r="Y18" s="681">
        <f>July!Y18+Aug!Y18+Sep!Y18</f>
        <v>0</v>
      </c>
      <c r="Z18" s="682"/>
      <c r="AA18" s="683"/>
      <c r="AB18" s="61"/>
      <c r="AC18" s="112"/>
    </row>
    <row r="19" spans="1:29" ht="15" customHeight="1" x14ac:dyDescent="0.2">
      <c r="A19" s="112"/>
      <c r="B19" s="60"/>
      <c r="C19" s="296" t="s">
        <v>80</v>
      </c>
      <c r="D19" s="297"/>
      <c r="E19" s="297"/>
      <c r="F19" s="297"/>
      <c r="G19" s="297"/>
      <c r="H19" s="297"/>
      <c r="I19" s="297"/>
      <c r="J19" s="492"/>
      <c r="K19" s="670">
        <f>July!K19+Aug!K19+Sep!K19</f>
        <v>0</v>
      </c>
      <c r="L19" s="671"/>
      <c r="M19" s="672"/>
      <c r="N19" s="61"/>
      <c r="O19" s="61"/>
      <c r="P19" s="676" t="s">
        <v>377</v>
      </c>
      <c r="Q19" s="677"/>
      <c r="R19" s="677"/>
      <c r="S19" s="677"/>
      <c r="T19" s="677"/>
      <c r="U19" s="677"/>
      <c r="V19" s="677"/>
      <c r="W19" s="677"/>
      <c r="X19" s="521"/>
      <c r="Y19" s="681">
        <f>July!Y19+Aug!Y19+Sep!Y19</f>
        <v>0</v>
      </c>
      <c r="Z19" s="682"/>
      <c r="AA19" s="683"/>
      <c r="AB19" s="61"/>
      <c r="AC19" s="112"/>
    </row>
    <row r="20" spans="1:29" ht="15" customHeight="1" x14ac:dyDescent="0.2">
      <c r="A20" s="112"/>
      <c r="B20" s="60"/>
      <c r="C20" s="528" t="s">
        <v>81</v>
      </c>
      <c r="D20" s="529"/>
      <c r="E20" s="529"/>
      <c r="F20" s="529"/>
      <c r="G20" s="529"/>
      <c r="H20" s="529"/>
      <c r="I20" s="529"/>
      <c r="J20" s="530"/>
      <c r="K20" s="670">
        <f>July!K20+Aug!K20+Sep!K20</f>
        <v>0</v>
      </c>
      <c r="L20" s="671"/>
      <c r="M20" s="672"/>
      <c r="N20" s="61"/>
      <c r="O20" s="61"/>
      <c r="P20" s="460" t="s">
        <v>330</v>
      </c>
      <c r="Q20" s="461"/>
      <c r="R20" s="461"/>
      <c r="S20" s="461"/>
      <c r="T20" s="461"/>
      <c r="U20" s="461"/>
      <c r="V20" s="461"/>
      <c r="W20" s="457">
        <f>W12+W13+Y14-Y15+Y16+Y17+Y18+Y19</f>
        <v>0</v>
      </c>
      <c r="X20" s="513"/>
      <c r="Y20" s="513"/>
      <c r="Z20" s="513"/>
      <c r="AA20" s="514"/>
      <c r="AB20" s="61"/>
      <c r="AC20" s="112"/>
    </row>
    <row r="21" spans="1:29" ht="15" customHeight="1" x14ac:dyDescent="0.2">
      <c r="A21" s="112"/>
      <c r="B21" s="60"/>
      <c r="C21" s="296" t="s">
        <v>82</v>
      </c>
      <c r="D21" s="297"/>
      <c r="E21" s="297"/>
      <c r="F21" s="297"/>
      <c r="G21" s="297"/>
      <c r="H21" s="297"/>
      <c r="I21" s="297"/>
      <c r="J21" s="492"/>
      <c r="K21" s="670">
        <f>July!K21+Aug!K21+Sep!K21</f>
        <v>0</v>
      </c>
      <c r="L21" s="671"/>
      <c r="M21" s="672"/>
      <c r="N21" s="61"/>
      <c r="O21" s="61"/>
      <c r="P21" s="61"/>
      <c r="Q21" s="61"/>
      <c r="R21" s="61"/>
      <c r="S21" s="61"/>
      <c r="T21" s="61"/>
      <c r="U21" s="61"/>
      <c r="V21" s="61"/>
      <c r="W21" s="61"/>
      <c r="X21" s="61"/>
      <c r="Y21" s="61"/>
      <c r="Z21" s="61"/>
      <c r="AA21" s="61"/>
      <c r="AB21" s="61"/>
      <c r="AC21" s="112"/>
    </row>
    <row r="22" spans="1:29" ht="15" customHeight="1" x14ac:dyDescent="0.2">
      <c r="A22" s="112"/>
      <c r="B22" s="60"/>
      <c r="C22" s="519" t="s">
        <v>379</v>
      </c>
      <c r="D22" s="520"/>
      <c r="E22" s="520"/>
      <c r="F22" s="520"/>
      <c r="G22" s="520"/>
      <c r="H22" s="252"/>
      <c r="I22" s="252"/>
      <c r="J22" s="521"/>
      <c r="K22" s="670">
        <f>July!K22+Aug!K22+Sep!K22</f>
        <v>0</v>
      </c>
      <c r="L22" s="671"/>
      <c r="M22" s="672"/>
      <c r="N22" s="61"/>
      <c r="O22" s="64"/>
      <c r="P22" s="515" t="s">
        <v>324</v>
      </c>
      <c r="Q22" s="265"/>
      <c r="R22" s="265"/>
      <c r="S22" s="265"/>
      <c r="T22" s="265"/>
      <c r="U22" s="265"/>
      <c r="V22" s="265"/>
      <c r="W22" s="265"/>
      <c r="X22" s="265"/>
      <c r="Y22" s="265"/>
      <c r="Z22" s="265"/>
      <c r="AA22" s="516"/>
      <c r="AB22" s="64"/>
      <c r="AC22" s="134"/>
    </row>
    <row r="23" spans="1:29" ht="15" customHeight="1" x14ac:dyDescent="0.2">
      <c r="A23" s="112"/>
      <c r="B23" s="60"/>
      <c r="C23" s="453" t="s">
        <v>83</v>
      </c>
      <c r="D23" s="454"/>
      <c r="E23" s="454"/>
      <c r="F23" s="454"/>
      <c r="G23" s="454"/>
      <c r="H23" s="454"/>
      <c r="I23" s="454"/>
      <c r="J23" s="517"/>
      <c r="K23" s="670">
        <f>July!K23+Aug!K23+Sep!K23</f>
        <v>0</v>
      </c>
      <c r="L23" s="671"/>
      <c r="M23" s="672"/>
      <c r="N23" s="61"/>
      <c r="O23" s="61"/>
      <c r="P23" s="462" t="s">
        <v>322</v>
      </c>
      <c r="Q23" s="463"/>
      <c r="R23" s="463"/>
      <c r="S23" s="463"/>
      <c r="T23" s="463"/>
      <c r="U23" s="463"/>
      <c r="V23" s="463"/>
      <c r="W23" s="463"/>
      <c r="X23" s="298"/>
      <c r="Y23" s="673">
        <f>July!Y23+Aug!Y23+Sep!Y23</f>
        <v>0</v>
      </c>
      <c r="Z23" s="674"/>
      <c r="AA23" s="675"/>
      <c r="AB23" s="61"/>
      <c r="AC23" s="112"/>
    </row>
    <row r="24" spans="1:29" ht="15" customHeight="1" x14ac:dyDescent="0.2">
      <c r="A24" s="112"/>
      <c r="B24" s="60"/>
      <c r="C24" s="522" t="s">
        <v>321</v>
      </c>
      <c r="D24" s="523"/>
      <c r="E24" s="523"/>
      <c r="F24" s="523"/>
      <c r="G24" s="523"/>
      <c r="H24" s="523"/>
      <c r="I24" s="523"/>
      <c r="J24" s="524"/>
      <c r="K24" s="670">
        <f>July!K24+Aug!K24+Sep!K24</f>
        <v>0</v>
      </c>
      <c r="L24" s="671"/>
      <c r="M24" s="672"/>
      <c r="N24" s="61"/>
      <c r="O24" s="61"/>
      <c r="P24" s="462" t="s">
        <v>320</v>
      </c>
      <c r="Q24" s="463"/>
      <c r="R24" s="463"/>
      <c r="S24" s="463"/>
      <c r="T24" s="463"/>
      <c r="U24" s="463"/>
      <c r="V24" s="463"/>
      <c r="W24" s="463"/>
      <c r="X24" s="298"/>
      <c r="Y24" s="673">
        <f>July!Y24+Aug!Y24+Sep!Y24</f>
        <v>0</v>
      </c>
      <c r="Z24" s="674"/>
      <c r="AA24" s="675"/>
      <c r="AB24" s="61"/>
      <c r="AC24" s="112"/>
    </row>
    <row r="25" spans="1:29" ht="15" customHeight="1" x14ac:dyDescent="0.2">
      <c r="A25" s="112"/>
      <c r="B25" s="60"/>
      <c r="C25" s="296" t="s">
        <v>84</v>
      </c>
      <c r="D25" s="297"/>
      <c r="E25" s="297"/>
      <c r="F25" s="297"/>
      <c r="G25" s="297"/>
      <c r="H25" s="297"/>
      <c r="I25" s="297"/>
      <c r="J25" s="492"/>
      <c r="K25" s="670">
        <f>July!K25+Aug!K25+Sep!K25</f>
        <v>0</v>
      </c>
      <c r="L25" s="671"/>
      <c r="M25" s="672"/>
      <c r="N25" s="61"/>
      <c r="O25" s="61"/>
      <c r="P25" s="462" t="s">
        <v>318</v>
      </c>
      <c r="Q25" s="463"/>
      <c r="R25" s="463"/>
      <c r="S25" s="463"/>
      <c r="T25" s="463"/>
      <c r="U25" s="463"/>
      <c r="V25" s="463"/>
      <c r="W25" s="463"/>
      <c r="X25" s="298"/>
      <c r="Y25" s="673">
        <f>July!Y25+Aug!Y25+Sep!Y25</f>
        <v>0</v>
      </c>
      <c r="Z25" s="674"/>
      <c r="AA25" s="675"/>
      <c r="AB25" s="61"/>
      <c r="AC25" s="112"/>
    </row>
    <row r="26" spans="1:29" ht="15" customHeight="1" x14ac:dyDescent="0.2">
      <c r="A26" s="112"/>
      <c r="B26" s="60"/>
      <c r="C26" s="296" t="s">
        <v>85</v>
      </c>
      <c r="D26" s="297"/>
      <c r="E26" s="297"/>
      <c r="F26" s="297"/>
      <c r="G26" s="297"/>
      <c r="H26" s="297"/>
      <c r="I26" s="297"/>
      <c r="J26" s="492"/>
      <c r="K26" s="670">
        <f>July!K26+Aug!K26+Sep!K26</f>
        <v>0</v>
      </c>
      <c r="L26" s="671"/>
      <c r="M26" s="672"/>
      <c r="N26" s="61"/>
      <c r="O26" s="61"/>
      <c r="P26" s="462" t="s">
        <v>317</v>
      </c>
      <c r="Q26" s="463"/>
      <c r="R26" s="463"/>
      <c r="S26" s="463"/>
      <c r="T26" s="463"/>
      <c r="U26" s="463"/>
      <c r="V26" s="463"/>
      <c r="W26" s="463"/>
      <c r="X26" s="298"/>
      <c r="Y26" s="673">
        <f>July!Y26+Aug!Y26+Sep!Y26</f>
        <v>0</v>
      </c>
      <c r="Z26" s="674"/>
      <c r="AA26" s="675"/>
      <c r="AB26" s="61"/>
      <c r="AC26" s="112"/>
    </row>
    <row r="27" spans="1:29" ht="15" customHeight="1" x14ac:dyDescent="0.2">
      <c r="A27" s="112"/>
      <c r="B27" s="60"/>
      <c r="C27" s="296" t="s">
        <v>86</v>
      </c>
      <c r="D27" s="297"/>
      <c r="E27" s="297"/>
      <c r="F27" s="297"/>
      <c r="G27" s="297"/>
      <c r="H27" s="297"/>
      <c r="I27" s="297"/>
      <c r="J27" s="492"/>
      <c r="K27" s="670">
        <f>July!K27+Aug!K27+Sep!K27</f>
        <v>0</v>
      </c>
      <c r="L27" s="671"/>
      <c r="M27" s="672"/>
      <c r="N27" s="61"/>
      <c r="O27" s="61"/>
      <c r="P27" s="601" t="s">
        <v>364</v>
      </c>
      <c r="Q27" s="602"/>
      <c r="R27" s="602"/>
      <c r="S27" s="602"/>
      <c r="T27" s="602"/>
      <c r="U27" s="602"/>
      <c r="V27" s="602"/>
      <c r="W27" s="602"/>
      <c r="X27" s="603"/>
      <c r="Y27" s="673">
        <f>July!Y27+Aug!Y27+Sep!Y27</f>
        <v>0</v>
      </c>
      <c r="Z27" s="674"/>
      <c r="AA27" s="675"/>
      <c r="AB27" s="61"/>
      <c r="AC27" s="112"/>
    </row>
    <row r="28" spans="1:29" ht="15" customHeight="1" x14ac:dyDescent="0.2">
      <c r="A28" s="112"/>
      <c r="B28" s="60"/>
      <c r="C28" s="609" t="s">
        <v>363</v>
      </c>
      <c r="D28" s="252"/>
      <c r="E28" s="252"/>
      <c r="F28" s="252"/>
      <c r="G28" s="252"/>
      <c r="H28" s="252"/>
      <c r="I28" s="252"/>
      <c r="J28" s="521"/>
      <c r="K28" s="670">
        <f>July!K28+Aug!K28+Sep!K28</f>
        <v>0</v>
      </c>
      <c r="L28" s="671"/>
      <c r="M28" s="672"/>
      <c r="N28" s="61"/>
      <c r="O28" s="61"/>
      <c r="P28" s="604" t="s">
        <v>362</v>
      </c>
      <c r="Q28" s="605"/>
      <c r="R28" s="605"/>
      <c r="S28" s="605"/>
      <c r="T28" s="605"/>
      <c r="U28" s="605"/>
      <c r="V28" s="605"/>
      <c r="W28" s="605"/>
      <c r="X28" s="524"/>
      <c r="Y28" s="684">
        <f>July!Y28+Aug!Y28+Sep!Y28</f>
        <v>0</v>
      </c>
      <c r="Z28" s="685"/>
      <c r="AA28" s="686"/>
      <c r="AB28" s="61"/>
      <c r="AC28" s="112"/>
    </row>
    <row r="29" spans="1:29" ht="15" customHeight="1" x14ac:dyDescent="0.2">
      <c r="A29" s="112"/>
      <c r="B29" s="60"/>
      <c r="C29" s="296" t="s">
        <v>88</v>
      </c>
      <c r="D29" s="297"/>
      <c r="E29" s="297"/>
      <c r="F29" s="297"/>
      <c r="G29" s="297"/>
      <c r="H29" s="297"/>
      <c r="I29" s="297"/>
      <c r="J29" s="492"/>
      <c r="K29" s="670">
        <f>July!K29+Aug!K29+Sep!K29</f>
        <v>0</v>
      </c>
      <c r="L29" s="671"/>
      <c r="M29" s="672"/>
      <c r="N29" s="61"/>
      <c r="O29" s="61"/>
      <c r="P29" s="676" t="s">
        <v>304</v>
      </c>
      <c r="Q29" s="677"/>
      <c r="R29" s="677"/>
      <c r="S29" s="677"/>
      <c r="T29" s="677"/>
      <c r="U29" s="677"/>
      <c r="V29" s="677"/>
      <c r="W29" s="677"/>
      <c r="X29" s="521"/>
      <c r="Y29" s="673">
        <f>July!Y29+Aug!Y29+Sep!Y29</f>
        <v>0</v>
      </c>
      <c r="Z29" s="674"/>
      <c r="AA29" s="675"/>
      <c r="AB29" s="61"/>
      <c r="AC29" s="112"/>
    </row>
    <row r="30" spans="1:29" ht="15" customHeight="1" x14ac:dyDescent="0.2">
      <c r="A30" s="112"/>
      <c r="B30" s="60"/>
      <c r="C30" s="296" t="s">
        <v>89</v>
      </c>
      <c r="D30" s="297"/>
      <c r="E30" s="297"/>
      <c r="F30" s="297"/>
      <c r="G30" s="297"/>
      <c r="H30" s="297"/>
      <c r="I30" s="297"/>
      <c r="J30" s="492"/>
      <c r="K30" s="670">
        <f>July!K30+Aug!K30+Sep!K30</f>
        <v>0</v>
      </c>
      <c r="L30" s="671"/>
      <c r="M30" s="672"/>
      <c r="N30" s="61"/>
      <c r="O30" s="61"/>
      <c r="P30" s="676" t="s">
        <v>304</v>
      </c>
      <c r="Q30" s="677"/>
      <c r="R30" s="677"/>
      <c r="S30" s="677"/>
      <c r="T30" s="677"/>
      <c r="U30" s="677"/>
      <c r="V30" s="677"/>
      <c r="W30" s="677"/>
      <c r="X30" s="521"/>
      <c r="Y30" s="673">
        <f>July!Y30+Aug!Y30+Sep!Y30</f>
        <v>0</v>
      </c>
      <c r="Z30" s="674"/>
      <c r="AA30" s="675"/>
      <c r="AB30" s="61"/>
      <c r="AC30" s="112"/>
    </row>
    <row r="31" spans="1:29" ht="15" customHeight="1" x14ac:dyDescent="0.25">
      <c r="A31" s="112"/>
      <c r="B31" s="60"/>
      <c r="C31" s="296" t="s">
        <v>90</v>
      </c>
      <c r="D31" s="297"/>
      <c r="E31" s="297"/>
      <c r="F31" s="297"/>
      <c r="G31" s="297"/>
      <c r="H31" s="297"/>
      <c r="I31" s="297"/>
      <c r="J31" s="492"/>
      <c r="K31" s="670">
        <f>July!K31+Aug!K31+Sep!K31</f>
        <v>0</v>
      </c>
      <c r="L31" s="671"/>
      <c r="M31" s="672"/>
      <c r="N31" s="61"/>
      <c r="O31" s="61"/>
      <c r="P31" s="664" t="s">
        <v>311</v>
      </c>
      <c r="Q31" s="665"/>
      <c r="R31" s="665"/>
      <c r="S31" s="665"/>
      <c r="T31" s="665"/>
      <c r="U31" s="665"/>
      <c r="V31" s="666"/>
      <c r="W31" s="667">
        <f>SUM(Y23:AA30)+J42-Y28</f>
        <v>0</v>
      </c>
      <c r="X31" s="668"/>
      <c r="Y31" s="668"/>
      <c r="Z31" s="668"/>
      <c r="AA31" s="669"/>
      <c r="AB31" s="61"/>
      <c r="AC31" s="112"/>
    </row>
    <row r="32" spans="1:29" ht="15" customHeight="1" thickBot="1" x14ac:dyDescent="0.25">
      <c r="A32" s="112"/>
      <c r="B32" s="60"/>
      <c r="C32" s="296" t="s">
        <v>91</v>
      </c>
      <c r="D32" s="484"/>
      <c r="E32" s="484"/>
      <c r="F32" s="484"/>
      <c r="G32" s="484"/>
      <c r="H32" s="484"/>
      <c r="I32" s="484"/>
      <c r="J32" s="485"/>
      <c r="K32" s="670">
        <f>July!K32+Aug!K32+Sep!K32</f>
        <v>0</v>
      </c>
      <c r="L32" s="671"/>
      <c r="M32" s="672"/>
      <c r="N32" s="61"/>
      <c r="O32" s="61"/>
      <c r="P32" s="61"/>
      <c r="Q32" s="61"/>
      <c r="R32" s="61"/>
      <c r="S32" s="61"/>
      <c r="T32" s="61"/>
      <c r="U32" s="61"/>
      <c r="V32" s="61"/>
      <c r="W32" s="61"/>
      <c r="X32" s="61"/>
      <c r="Y32" s="61"/>
      <c r="Z32" s="61"/>
      <c r="AA32" s="61"/>
      <c r="AB32" s="61"/>
      <c r="AC32" s="112"/>
    </row>
    <row r="33" spans="1:58" ht="15" customHeight="1" thickTop="1" x14ac:dyDescent="0.25">
      <c r="A33" s="112"/>
      <c r="B33" s="60"/>
      <c r="C33" s="453" t="s">
        <v>92</v>
      </c>
      <c r="D33" s="487"/>
      <c r="E33" s="487"/>
      <c r="F33" s="487"/>
      <c r="G33" s="487"/>
      <c r="H33" s="487"/>
      <c r="I33" s="487"/>
      <c r="J33" s="488"/>
      <c r="K33" s="670">
        <f>July!K33+Aug!K33+Sep!K33</f>
        <v>0</v>
      </c>
      <c r="L33" s="671"/>
      <c r="M33" s="672"/>
      <c r="N33" s="61" t="s">
        <v>44</v>
      </c>
      <c r="O33" s="117" t="s">
        <v>44</v>
      </c>
      <c r="P33" s="501" t="s">
        <v>310</v>
      </c>
      <c r="Q33" s="502"/>
      <c r="R33" s="502"/>
      <c r="S33" s="502"/>
      <c r="T33" s="502"/>
      <c r="U33" s="502"/>
      <c r="V33" s="503"/>
      <c r="W33" s="504">
        <f>W9-W20-W31</f>
        <v>0</v>
      </c>
      <c r="X33" s="505"/>
      <c r="Y33" s="505"/>
      <c r="Z33" s="505"/>
      <c r="AA33" s="506"/>
      <c r="AB33" s="116"/>
      <c r="AC33" s="134"/>
    </row>
    <row r="34" spans="1:58" ht="15" customHeight="1" x14ac:dyDescent="0.2">
      <c r="A34" s="112"/>
      <c r="B34" s="60"/>
      <c r="C34" s="296" t="s">
        <v>93</v>
      </c>
      <c r="D34" s="484"/>
      <c r="E34" s="484"/>
      <c r="F34" s="484"/>
      <c r="G34" s="484"/>
      <c r="H34" s="484"/>
      <c r="I34" s="484" t="s">
        <v>44</v>
      </c>
      <c r="J34" s="485"/>
      <c r="K34" s="670">
        <f>July!K34+Aug!K34+Sep!K34</f>
        <v>0</v>
      </c>
      <c r="L34" s="671"/>
      <c r="M34" s="672"/>
      <c r="N34" s="61"/>
      <c r="O34" s="60"/>
      <c r="P34" s="454"/>
      <c r="Q34" s="454"/>
      <c r="R34" s="454"/>
      <c r="S34" s="454"/>
      <c r="T34" s="454"/>
      <c r="U34" s="454"/>
      <c r="V34" s="454"/>
      <c r="W34" s="454"/>
      <c r="X34" s="454"/>
      <c r="Y34" s="692"/>
      <c r="Z34" s="692"/>
      <c r="AA34" s="692"/>
      <c r="AB34" s="60"/>
      <c r="AC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670">
        <f>July!K35+Aug!K35+Sep!K35</f>
        <v>0</v>
      </c>
      <c r="L35" s="671"/>
      <c r="M35" s="672"/>
      <c r="N35" s="61"/>
      <c r="O35" s="60"/>
      <c r="P35" s="515" t="s">
        <v>309</v>
      </c>
      <c r="Q35" s="582"/>
      <c r="R35" s="582"/>
      <c r="S35" s="582"/>
      <c r="T35" s="582"/>
      <c r="U35" s="582"/>
      <c r="V35" s="582"/>
      <c r="W35" s="582"/>
      <c r="X35" s="582"/>
      <c r="Y35" s="583"/>
      <c r="Z35" s="583"/>
      <c r="AA35" s="584"/>
      <c r="AB35" s="60"/>
      <c r="AC35" s="114">
        <v>0</v>
      </c>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670">
        <f>July!K36+Aug!K36+Sep!K36</f>
        <v>0</v>
      </c>
      <c r="L36" s="671"/>
      <c r="M36" s="672"/>
      <c r="N36" s="61"/>
      <c r="O36" s="60"/>
      <c r="P36" s="588" t="s">
        <v>307</v>
      </c>
      <c r="Q36" s="252"/>
      <c r="R36" s="252"/>
      <c r="S36" s="252"/>
      <c r="T36" s="252"/>
      <c r="U36" s="252"/>
      <c r="V36" s="521"/>
      <c r="W36" s="589">
        <v>1.4999999999999999E-2</v>
      </c>
      <c r="X36" s="590"/>
      <c r="Y36" s="591">
        <f>MAX(AC35,AC36)</f>
        <v>0</v>
      </c>
      <c r="Z36" s="458"/>
      <c r="AA36" s="459"/>
      <c r="AB36" s="60"/>
      <c r="AC36" s="114">
        <f>W33*W36</f>
        <v>0</v>
      </c>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670">
        <f>July!K37+Aug!K37+Sep!K37</f>
        <v>0</v>
      </c>
      <c r="L37" s="671"/>
      <c r="M37" s="672"/>
      <c r="N37" s="61"/>
      <c r="O37" s="60"/>
      <c r="P37" s="588" t="s">
        <v>96</v>
      </c>
      <c r="Q37" s="252"/>
      <c r="R37" s="252"/>
      <c r="S37" s="252"/>
      <c r="T37" s="252"/>
      <c r="U37" s="252"/>
      <c r="V37" s="521"/>
      <c r="W37" s="589">
        <v>0.18</v>
      </c>
      <c r="X37" s="590">
        <v>0.18</v>
      </c>
      <c r="Y37" s="591">
        <f>MAX(AC35,AC37)</f>
        <v>0</v>
      </c>
      <c r="Z37" s="458">
        <f>(W33*0.8)*X37</f>
        <v>0</v>
      </c>
      <c r="AA37" s="459"/>
      <c r="AB37" s="60"/>
      <c r="AC37" s="114">
        <f>((W33*0.8)+Y23-Y28)*W37</f>
        <v>0</v>
      </c>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
        <v>377</v>
      </c>
      <c r="D38" s="487"/>
      <c r="E38" s="487"/>
      <c r="F38" s="487"/>
      <c r="G38" s="487"/>
      <c r="H38" s="487"/>
      <c r="I38" s="487"/>
      <c r="J38" s="488"/>
      <c r="K38" s="670">
        <f>July!K38+Aug!K38+Sep!K38</f>
        <v>0</v>
      </c>
      <c r="L38" s="671"/>
      <c r="M38" s="672"/>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53" t="s">
        <v>377</v>
      </c>
      <c r="D39" s="487"/>
      <c r="E39" s="487"/>
      <c r="F39" s="487"/>
      <c r="G39" s="487"/>
      <c r="H39" s="487"/>
      <c r="I39" s="487"/>
      <c r="J39" s="488"/>
      <c r="K39" s="670">
        <f>July!K39+Aug!K39+Sep!K39</f>
        <v>0</v>
      </c>
      <c r="L39" s="671"/>
      <c r="M39" s="672"/>
      <c r="N39" s="61"/>
      <c r="O39" s="60"/>
      <c r="P39" s="649" t="s">
        <v>306</v>
      </c>
      <c r="Q39" s="650"/>
      <c r="R39" s="650"/>
      <c r="S39" s="650"/>
      <c r="T39" s="650"/>
      <c r="U39" s="650"/>
      <c r="V39" s="650"/>
      <c r="W39" s="650"/>
      <c r="X39" s="650"/>
      <c r="Y39" s="651"/>
      <c r="Z39" s="651"/>
      <c r="AA39" s="652"/>
      <c r="AB39" s="60"/>
      <c r="AC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53" t="s">
        <v>377</v>
      </c>
      <c r="D40" s="487"/>
      <c r="E40" s="487"/>
      <c r="F40" s="487"/>
      <c r="G40" s="487"/>
      <c r="H40" s="487"/>
      <c r="I40" s="487"/>
      <c r="J40" s="488"/>
      <c r="K40" s="670">
        <f>July!K40+Aug!K40+Sep!K40</f>
        <v>0</v>
      </c>
      <c r="L40" s="671"/>
      <c r="M40" s="672"/>
      <c r="N40" s="61"/>
      <c r="O40" s="61"/>
      <c r="P40" s="653" t="s">
        <v>305</v>
      </c>
      <c r="Q40" s="654"/>
      <c r="R40" s="654"/>
      <c r="S40" s="654"/>
      <c r="T40" s="654"/>
      <c r="U40" s="654"/>
      <c r="V40" s="654"/>
      <c r="W40" s="654"/>
      <c r="X40" s="654"/>
      <c r="Y40" s="654"/>
      <c r="Z40" s="654"/>
      <c r="AA40" s="655"/>
      <c r="AB40" s="61"/>
      <c r="AC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53" t="s">
        <v>377</v>
      </c>
      <c r="D41" s="487"/>
      <c r="E41" s="487"/>
      <c r="F41" s="487"/>
      <c r="G41" s="487"/>
      <c r="H41" s="487"/>
      <c r="I41" s="487"/>
      <c r="J41" s="488"/>
      <c r="K41" s="670">
        <f>July!K41+Aug!K41+Sep!K41</f>
        <v>0</v>
      </c>
      <c r="L41" s="671"/>
      <c r="M41" s="672"/>
      <c r="N41" s="61"/>
      <c r="O41" s="61"/>
      <c r="P41" s="656" t="s">
        <v>303</v>
      </c>
      <c r="Q41" s="657"/>
      <c r="R41" s="657"/>
      <c r="S41" s="657"/>
      <c r="T41" s="657"/>
      <c r="U41" s="657"/>
      <c r="V41" s="657"/>
      <c r="W41" s="657"/>
      <c r="X41" s="657"/>
      <c r="Y41" s="658"/>
      <c r="Z41" s="658"/>
      <c r="AA41" s="659"/>
      <c r="AB41" s="61"/>
      <c r="AC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2"/>
    </row>
    <row r="45" spans="1:58" x14ac:dyDescent="0.2">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s="111" customFormat="1" x14ac:dyDescent="0.2"/>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row>
    <row r="234" spans="1:29"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row>
    <row r="235" spans="1:29"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row>
    <row r="236" spans="1:29"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row>
    <row r="237" spans="1:29"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row>
    <row r="238" spans="1:29"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row>
    <row r="239" spans="1:29"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row>
    <row r="240" spans="1:29"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row>
    <row r="241" spans="1:29"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row>
    <row r="242" spans="1:29"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row>
    <row r="243" spans="1:29"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row>
    <row r="244" spans="1:29"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row>
    <row r="245" spans="1:29"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row>
    <row r="246" spans="1:29"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row>
    <row r="247" spans="1:29"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row>
    <row r="248" spans="1:29"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row>
    <row r="249" spans="1:29"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row>
    <row r="250" spans="1:29"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row>
    <row r="251" spans="1:29"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row>
    <row r="252" spans="1:29"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row>
    <row r="253" spans="1:29"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row>
    <row r="254" spans="1:29"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row>
    <row r="255" spans="1:29"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row>
    <row r="256" spans="1:29"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row>
    <row r="257" spans="1:29"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row>
    <row r="258" spans="1:29"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row>
    <row r="259" spans="1:29"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row>
    <row r="260" spans="1:29"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row>
    <row r="261" spans="1:29"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row>
    <row r="262" spans="1:29"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row>
    <row r="263" spans="1:29"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row>
    <row r="264" spans="1:29"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row>
    <row r="265" spans="1:29"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row>
    <row r="266" spans="1:29"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row>
    <row r="267" spans="1:29"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row>
    <row r="268" spans="1:29"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row>
    <row r="269" spans="1:29"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row>
    <row r="270" spans="1:29"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row>
    <row r="271" spans="1:29"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row>
    <row r="272" spans="1:29"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row>
    <row r="273" spans="1:29"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row>
    <row r="274" spans="1:29"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row>
    <row r="275" spans="1:29"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row>
    <row r="276" spans="1:29"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row>
    <row r="277" spans="1:29"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row>
    <row r="278" spans="1:29"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row>
    <row r="279" spans="1:29"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row>
    <row r="280" spans="1:29"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row>
    <row r="281" spans="1:29"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row>
    <row r="282" spans="1:29"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row>
    <row r="283" spans="1:29"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row>
    <row r="284" spans="1:29"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row>
    <row r="285" spans="1:29"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row>
    <row r="286" spans="1:29"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row>
    <row r="287" spans="1:29"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row>
    <row r="288" spans="1:29"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row>
    <row r="289" spans="1:29"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row>
    <row r="290" spans="1:29"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row>
    <row r="291" spans="1:29"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row>
    <row r="292" spans="1:29"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row>
    <row r="293" spans="1:29"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row>
    <row r="294" spans="1:29"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row>
    <row r="295" spans="1:29"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row>
    <row r="296" spans="1:29"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row>
    <row r="297" spans="1:29"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row>
    <row r="298" spans="1:29"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row>
    <row r="299" spans="1:29"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row>
    <row r="300" spans="1:29"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row>
    <row r="301" spans="1:29"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row>
    <row r="302" spans="1:29"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row>
    <row r="303" spans="1:29"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row>
    <row r="304" spans="1:29"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row>
    <row r="305" spans="1:29"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row>
    <row r="306" spans="1:29"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row>
    <row r="307" spans="1:29"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row>
    <row r="308" spans="1:29"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row>
    <row r="309" spans="1:29"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row>
    <row r="310" spans="1:29"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row>
    <row r="311" spans="1:29"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row>
    <row r="312" spans="1:29"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row>
    <row r="313" spans="1:29"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row>
    <row r="314" spans="1:29"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row>
    <row r="315" spans="1:29"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row>
    <row r="316" spans="1:29"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row>
    <row r="317" spans="1:29"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row>
    <row r="318" spans="1:29"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row>
    <row r="319" spans="1:29"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row>
    <row r="320" spans="1:29"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row>
    <row r="321" spans="1:29"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row>
    <row r="322" spans="1:29"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row>
    <row r="323" spans="1:29"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row>
    <row r="324" spans="1:29"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row>
    <row r="325" spans="1:29"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row>
    <row r="326" spans="1:29"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row>
    <row r="327" spans="1:29"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row>
    <row r="328" spans="1:29"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row>
    <row r="329" spans="1:29"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row>
    <row r="330" spans="1:29"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row>
    <row r="331" spans="1:29"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row>
    <row r="332" spans="1:29"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row>
    <row r="333" spans="1:29"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row>
    <row r="334" spans="1:29"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row>
    <row r="335" spans="1:29"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row>
    <row r="336" spans="1:29"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row>
    <row r="337" spans="1:29"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row>
    <row r="338" spans="1:29"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row>
    <row r="339" spans="1:29"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row>
    <row r="340" spans="1:29"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row>
    <row r="341" spans="1:29"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row>
    <row r="342" spans="1:29"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row>
    <row r="343" spans="1:29"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row>
    <row r="344" spans="1:29"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row>
    <row r="345" spans="1:29"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row>
    <row r="346" spans="1:29"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row>
    <row r="347" spans="1:29"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row>
    <row r="348" spans="1:29"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row>
    <row r="349" spans="1:29"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row>
    <row r="350" spans="1:29"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row>
    <row r="351" spans="1:29"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row>
    <row r="352" spans="1:29"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row>
    <row r="353" spans="1:29"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row>
    <row r="354" spans="1:29"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row>
    <row r="355" spans="1:29"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row>
    <row r="356" spans="1:29"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row>
    <row r="357" spans="1:29"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row>
    <row r="358" spans="1:29"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row>
    <row r="359" spans="1:29"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row>
    <row r="360" spans="1:29"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row>
    <row r="361" spans="1:29"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row>
    <row r="362" spans="1:29"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row>
    <row r="363" spans="1:29"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row>
    <row r="364" spans="1:29"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row>
    <row r="365" spans="1:29"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row>
    <row r="366" spans="1:29"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row>
    <row r="367" spans="1:29"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row>
    <row r="368" spans="1:29"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row>
    <row r="369" spans="1:29"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row>
    <row r="370" spans="1:29"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row>
    <row r="371" spans="1:29"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row>
    <row r="372" spans="1:29"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row>
    <row r="373" spans="1:29"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row>
    <row r="374" spans="1:29"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row>
    <row r="375" spans="1:29"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row>
    <row r="376" spans="1:29"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row>
    <row r="377" spans="1:29"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row>
    <row r="378" spans="1:29"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row>
    <row r="379" spans="1:29"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row>
    <row r="380" spans="1:29"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row>
    <row r="381" spans="1:29"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row>
    <row r="382" spans="1:29"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row>
    <row r="383" spans="1:29"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row>
    <row r="384" spans="1:29"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row>
    <row r="385" spans="1:29"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row>
    <row r="386" spans="1:29"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row>
    <row r="387" spans="1:29"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row>
    <row r="388" spans="1:29"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row>
    <row r="389" spans="1:29"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row>
    <row r="390" spans="1:29"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row>
    <row r="391" spans="1:29"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row>
    <row r="392" spans="1:29"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row>
    <row r="393" spans="1:29"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row>
    <row r="394" spans="1:29"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row>
    <row r="395" spans="1:29"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row>
    <row r="396" spans="1:29"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row>
    <row r="397" spans="1:29"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row>
    <row r="398" spans="1:29"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row>
    <row r="399" spans="1:29"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row>
    <row r="400" spans="1:29"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row>
    <row r="401" spans="1:29"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row>
    <row r="402" spans="1:29"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row>
    <row r="403" spans="1:29"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row>
    <row r="404" spans="1:29"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row>
    <row r="405" spans="1:29"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row>
    <row r="406" spans="1:29"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row>
    <row r="407" spans="1:29"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row>
    <row r="408" spans="1:29"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row>
    <row r="409" spans="1:29"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row>
    <row r="410" spans="1:29"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row>
    <row r="411" spans="1:29"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row>
    <row r="412" spans="1:29"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row>
    <row r="413" spans="1:29"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row>
    <row r="414" spans="1:29"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row>
    <row r="415" spans="1:29"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row>
    <row r="416" spans="1:29"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row>
    <row r="417" spans="1:29"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row>
    <row r="418" spans="1:29"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row>
    <row r="419" spans="1:29"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row>
    <row r="420" spans="1:29"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row>
    <row r="421" spans="1:29"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row>
    <row r="422" spans="1:29"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row>
    <row r="423" spans="1:29"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row>
    <row r="424" spans="1:29"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row>
    <row r="425" spans="1:29"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row>
    <row r="426" spans="1:29"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row>
    <row r="427" spans="1:29"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row>
    <row r="428" spans="1:29"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row>
    <row r="429" spans="1:29"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row>
    <row r="430" spans="1:29"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row>
    <row r="431" spans="1:29"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row>
    <row r="432" spans="1:29"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row>
    <row r="433" spans="1:29"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row>
    <row r="434" spans="1:29"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row>
    <row r="435" spans="1:29"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row>
    <row r="436" spans="1:29"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row>
    <row r="437" spans="1:29"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row>
    <row r="438" spans="1:29"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row>
    <row r="439" spans="1:29"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row>
    <row r="440" spans="1:29"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row>
    <row r="441" spans="1:29"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row>
    <row r="442" spans="1:29"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row>
    <row r="443" spans="1:29"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row>
    <row r="444" spans="1:29"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row>
    <row r="445" spans="1:29"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row>
    <row r="446" spans="1:29"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row>
    <row r="447" spans="1:29"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row>
    <row r="448" spans="1:29"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row>
    <row r="449" spans="1:29"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row>
    <row r="450" spans="1:29"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row>
    <row r="451" spans="1:29"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row>
    <row r="452" spans="1:29"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row>
    <row r="453" spans="1:29"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row>
    <row r="454" spans="1:29"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row>
    <row r="455" spans="1:29"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row>
    <row r="456" spans="1:29"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row>
    <row r="457" spans="1:29"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row>
    <row r="458" spans="1:29"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row>
    <row r="459" spans="1:29"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row>
    <row r="460" spans="1:29"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row>
    <row r="461" spans="1:29"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row>
    <row r="462" spans="1:29"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row>
    <row r="463" spans="1:29"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row>
    <row r="464" spans="1:29"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row>
    <row r="465" spans="1:29"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row>
    <row r="466" spans="1:29"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row>
    <row r="467" spans="1:29"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row>
    <row r="468" spans="1:29"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row>
    <row r="469" spans="1:29"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row>
    <row r="470" spans="1:29"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row>
    <row r="471" spans="1:29"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row>
    <row r="472" spans="1:29"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row>
    <row r="473" spans="1:29"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row>
    <row r="474" spans="1:29"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row>
    <row r="475" spans="1:29"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row>
    <row r="476" spans="1:29"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row>
    <row r="477" spans="1:29"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row>
    <row r="478" spans="1:29"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row>
    <row r="479" spans="1:29"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row>
    <row r="480" spans="1:29"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row>
    <row r="481" spans="1:29"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row>
    <row r="482" spans="1:29"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row>
    <row r="483" spans="1:29"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row>
    <row r="484" spans="1:29"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row>
    <row r="485" spans="1:29"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row>
    <row r="486" spans="1:29"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row>
    <row r="487" spans="1:29"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row>
    <row r="488" spans="1:29"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row>
    <row r="489" spans="1:29"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row>
    <row r="490" spans="1:29"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row>
    <row r="491" spans="1:29" x14ac:dyDescent="0.2">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row>
    <row r="492" spans="1:29" x14ac:dyDescent="0.2">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row>
    <row r="493" spans="1:29" x14ac:dyDescent="0.2">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row>
    <row r="494" spans="1:29" x14ac:dyDescent="0.2">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row>
    <row r="495" spans="1:29" x14ac:dyDescent="0.2">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row>
    <row r="496" spans="1:29" x14ac:dyDescent="0.2">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row>
    <row r="497" spans="2:29" x14ac:dyDescent="0.2">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row>
    <row r="498" spans="2:29" x14ac:dyDescent="0.2">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row>
    <row r="499" spans="2:29" x14ac:dyDescent="0.2">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row>
    <row r="500" spans="2:29" x14ac:dyDescent="0.2">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row>
    <row r="501" spans="2:29" x14ac:dyDescent="0.2">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row>
    <row r="502" spans="2:29" x14ac:dyDescent="0.2">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row>
    <row r="503" spans="2:29" x14ac:dyDescent="0.2">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row>
    <row r="504" spans="2:29" x14ac:dyDescent="0.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row>
    <row r="505" spans="2:29" x14ac:dyDescent="0.2">
      <c r="B505" s="111"/>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row>
    <row r="506" spans="2:29" x14ac:dyDescent="0.2">
      <c r="B506" s="111"/>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row>
    <row r="507" spans="2:29" x14ac:dyDescent="0.2">
      <c r="B507" s="111"/>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row>
    <row r="508" spans="2:29" x14ac:dyDescent="0.2">
      <c r="B508" s="111"/>
    </row>
  </sheetData>
  <sheetProtection algorithmName="SHA-512" hashValue="Zk3/th0ew8QVvKkcOY4ljn50BHKRyqPqY4OmID0Y+474qKOaMfFZtSyD1MnxtsyVK5ChxObhIrgbW0+/d7A1lA==" saltValue="G7DXNGAsKnwPqQg6AVkX/A==" spinCount="100000" sheet="1" objects="1" scenarios="1"/>
  <mergeCells count="159">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65CD78B6-577A-4318-ADB5-1249563EA7B1}"/>
    <hyperlink ref="G4:H4" location="Feb!A1" display="Feb" xr:uid="{88258692-5273-4D43-A781-FAA0D79A2D50}"/>
    <hyperlink ref="I4:J4" location="March!A1" display="March" xr:uid="{CE6EBA89-324A-4610-B6DF-40613BF89921}"/>
    <hyperlink ref="K4:L4" location="April!A1" display="April" xr:uid="{09692D1B-9DA7-47A6-9BF2-903173AAC8AB}"/>
    <hyperlink ref="M4:N4" location="May!A1" display="May" xr:uid="{DE5C956D-0DD7-4242-AE32-47F8AF1FD4D0}"/>
    <hyperlink ref="O4:P4" location="June!A1" display="June" xr:uid="{CC8D2478-C2E8-453B-B1AB-811BC24FB6D9}"/>
    <hyperlink ref="Q4:R4" location="July!A1" display="July" xr:uid="{AB9B16B5-9841-4761-8FCB-55E0CE263EC5}"/>
    <hyperlink ref="S4:T4" location="Aug!A1" display="Aug" xr:uid="{CA59CCB1-30E0-4F31-AF8B-48A450CA793B}"/>
    <hyperlink ref="U4:V4" location="Sep!A1" display="Sep" xr:uid="{3F63C75B-7012-461F-B334-2A1336A25242}"/>
    <hyperlink ref="W4:X4" location="Oct!A1" display="Oct" xr:uid="{4B31ACF5-D9AE-4A05-A25C-49A532FDBCF1}"/>
    <hyperlink ref="Y4:Z4" location="Nov!A1" display="Nov" xr:uid="{336BB1F9-D255-4EC0-81E3-A4BC09973068}"/>
    <hyperlink ref="AA4:AB4" location="Dec!A1" display="Dec" xr:uid="{AC22E341-34EB-45E4-A83D-B9A79996BF41}"/>
    <hyperlink ref="C4:D4" location="'Main Page (Total)'!A1" display="Total" xr:uid="{24A61442-5852-4F48-B6D9-0537972BD51F}"/>
    <hyperlink ref="C20:J20" r:id="rId1" display="Payroll Processing Fee" xr:uid="{F4C1B6E8-16B3-42DB-B036-70E104A2ECB1}"/>
    <hyperlink ref="P41:X41" r:id="rId2" display="Net Profit/Loss" xr:uid="{961AF34F-9DDF-4235-8A84-0614AF04D129}"/>
  </hyperlinks>
  <pageMargins left="0.75" right="0.75" top="1" bottom="1" header="0.5" footer="0.5"/>
  <pageSetup orientation="portrait" r:id="rId3"/>
  <headerFooter alignWithMargins="0"/>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901A0-EC31-4BED-A234-E3D73097DA57}">
  <dimension ref="A1:CD508"/>
  <sheetViews>
    <sheetView workbookViewId="0">
      <selection activeCell="C4" sqref="C4:D4"/>
    </sheetView>
  </sheetViews>
  <sheetFormatPr defaultRowHeight="12.75" x14ac:dyDescent="0.2"/>
  <cols>
    <col min="1" max="1" width="4" style="63" customWidth="1"/>
    <col min="2" max="2" width="1.285156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85546875" style="63" customWidth="1"/>
    <col min="29" max="29" width="3.140625" style="63" customWidth="1"/>
    <col min="30" max="30" width="5" style="111" customWidth="1"/>
    <col min="31" max="67" width="3.140625" style="111" customWidth="1"/>
    <col min="68" max="82" width="9.140625" style="111"/>
    <col min="83" max="16384" width="9.140625" style="63"/>
  </cols>
  <sheetData>
    <row r="1" spans="1:2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ht="25.5" customHeight="1" x14ac:dyDescent="0.2">
      <c r="A2" s="112"/>
      <c r="B2" s="435" t="s">
        <v>373</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38"/>
    </row>
    <row r="3" spans="1:2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28"/>
    </row>
    <row r="4" spans="1:29" ht="18.75" customHeight="1" x14ac:dyDescent="0.2">
      <c r="A4" s="112"/>
      <c r="B4" s="133"/>
      <c r="C4" s="662" t="s">
        <v>20</v>
      </c>
      <c r="D4" s="690"/>
      <c r="E4" s="626" t="s">
        <v>354</v>
      </c>
      <c r="F4" s="691"/>
      <c r="G4" s="626" t="s">
        <v>353</v>
      </c>
      <c r="H4" s="691"/>
      <c r="I4" s="626" t="s">
        <v>350</v>
      </c>
      <c r="J4" s="691"/>
      <c r="K4" s="626" t="s">
        <v>348</v>
      </c>
      <c r="L4" s="691"/>
      <c r="M4" s="626" t="s">
        <v>346</v>
      </c>
      <c r="N4" s="691"/>
      <c r="O4" s="626" t="s">
        <v>344</v>
      </c>
      <c r="P4" s="691"/>
      <c r="Q4" s="626" t="s">
        <v>343</v>
      </c>
      <c r="R4" s="691"/>
      <c r="S4" s="626" t="s">
        <v>342</v>
      </c>
      <c r="T4" s="691"/>
      <c r="U4" s="626" t="s">
        <v>341</v>
      </c>
      <c r="V4" s="691"/>
      <c r="W4" s="626" t="s">
        <v>339</v>
      </c>
      <c r="X4" s="691"/>
      <c r="Y4" s="626" t="s">
        <v>337</v>
      </c>
      <c r="Z4" s="691"/>
      <c r="AA4" s="626" t="s">
        <v>335</v>
      </c>
      <c r="AB4" s="691"/>
      <c r="AC4" s="137"/>
    </row>
    <row r="5" spans="1:29" ht="15" customHeight="1" x14ac:dyDescent="0.2">
      <c r="A5" s="112"/>
      <c r="B5" s="126"/>
      <c r="C5" s="442" t="s">
        <v>66</v>
      </c>
      <c r="D5" s="443"/>
      <c r="E5" s="262"/>
      <c r="F5" s="262"/>
      <c r="G5" s="262"/>
      <c r="H5" s="262"/>
      <c r="I5" s="262"/>
      <c r="J5" s="262"/>
      <c r="K5" s="262"/>
      <c r="L5" s="262"/>
      <c r="M5" s="263"/>
      <c r="N5" s="61"/>
      <c r="O5" s="125" t="s">
        <v>352</v>
      </c>
      <c r="P5" s="452" t="s">
        <v>351</v>
      </c>
      <c r="Q5" s="265"/>
      <c r="R5" s="265"/>
      <c r="S5" s="265"/>
      <c r="T5" s="265"/>
      <c r="U5" s="265"/>
      <c r="V5" s="265"/>
      <c r="W5" s="265"/>
      <c r="X5" s="265"/>
      <c r="Y5" s="265"/>
      <c r="Z5" s="265"/>
      <c r="AA5" s="331"/>
      <c r="AB5" s="116"/>
      <c r="AC5" s="134"/>
    </row>
    <row r="6" spans="1:29" ht="15" customHeight="1" x14ac:dyDescent="0.2">
      <c r="A6" s="112"/>
      <c r="B6" s="60"/>
      <c r="C6" s="296" t="s">
        <v>67</v>
      </c>
      <c r="D6" s="297"/>
      <c r="E6" s="297"/>
      <c r="F6" s="297"/>
      <c r="G6" s="297"/>
      <c r="H6" s="297"/>
      <c r="I6" s="297"/>
      <c r="J6" s="492"/>
      <c r="K6" s="670">
        <f>Oct!K6+Nov!K6+Dec!K6</f>
        <v>0</v>
      </c>
      <c r="L6" s="671"/>
      <c r="M6" s="672"/>
      <c r="N6" s="61"/>
      <c r="O6" s="61"/>
      <c r="P6" s="456" t="s">
        <v>349</v>
      </c>
      <c r="Q6" s="252"/>
      <c r="R6" s="252"/>
      <c r="S6" s="252"/>
      <c r="T6" s="252"/>
      <c r="U6" s="252"/>
      <c r="V6" s="252"/>
      <c r="W6" s="457">
        <f>Oct!W6+Nov!W6+Dec!W6</f>
        <v>0</v>
      </c>
      <c r="X6" s="458"/>
      <c r="Y6" s="458"/>
      <c r="Z6" s="458"/>
      <c r="AA6" s="459"/>
      <c r="AB6" s="136">
        <f>W6</f>
        <v>0</v>
      </c>
      <c r="AC6" s="135">
        <f>W6</f>
        <v>0</v>
      </c>
    </row>
    <row r="7" spans="1:29" ht="15" customHeight="1" x14ac:dyDescent="0.2">
      <c r="A7" s="112"/>
      <c r="B7" s="60"/>
      <c r="C7" s="453" t="s">
        <v>68</v>
      </c>
      <c r="D7" s="454"/>
      <c r="E7" s="454"/>
      <c r="F7" s="454"/>
      <c r="G7" s="454"/>
      <c r="H7" s="454"/>
      <c r="I7" s="454"/>
      <c r="J7" s="455"/>
      <c r="K7" s="670">
        <f>Oct!K7+Nov!K7+Dec!K7</f>
        <v>0</v>
      </c>
      <c r="L7" s="671"/>
      <c r="M7" s="672"/>
      <c r="N7" s="61"/>
      <c r="O7" s="61"/>
      <c r="P7" s="444" t="s">
        <v>347</v>
      </c>
      <c r="Q7" s="445"/>
      <c r="R7" s="445"/>
      <c r="S7" s="445"/>
      <c r="T7" s="445"/>
      <c r="U7" s="445"/>
      <c r="V7" s="445"/>
      <c r="W7" s="445"/>
      <c r="X7" s="446"/>
      <c r="Y7" s="687">
        <f>Oct!Y7+Nov!Y7+Dec!Y7</f>
        <v>0</v>
      </c>
      <c r="Z7" s="688"/>
      <c r="AA7" s="689"/>
      <c r="AB7" s="194"/>
      <c r="AC7" s="135">
        <f>Y7</f>
        <v>0</v>
      </c>
    </row>
    <row r="8" spans="1:29" ht="15" customHeight="1" x14ac:dyDescent="0.2">
      <c r="A8" s="112"/>
      <c r="B8" s="60"/>
      <c r="C8" s="296" t="s">
        <v>69</v>
      </c>
      <c r="D8" s="297"/>
      <c r="E8" s="297"/>
      <c r="F8" s="297"/>
      <c r="G8" s="297"/>
      <c r="H8" s="297"/>
      <c r="I8" s="532" t="s">
        <v>44</v>
      </c>
      <c r="J8" s="533"/>
      <c r="K8" s="670">
        <f>Oct!K8+Nov!K8+Dec!K8</f>
        <v>0</v>
      </c>
      <c r="L8" s="671"/>
      <c r="M8" s="672"/>
      <c r="N8" s="61"/>
      <c r="O8" s="61"/>
      <c r="P8" s="444" t="s">
        <v>345</v>
      </c>
      <c r="Q8" s="445"/>
      <c r="R8" s="445"/>
      <c r="S8" s="445"/>
      <c r="T8" s="445"/>
      <c r="U8" s="445"/>
      <c r="V8" s="445"/>
      <c r="W8" s="445"/>
      <c r="X8" s="446"/>
      <c r="Y8" s="687">
        <f>Oct!Y8+Nov!Y8+Dec!Y8</f>
        <v>0</v>
      </c>
      <c r="Z8" s="688"/>
      <c r="AA8" s="689"/>
      <c r="AB8" s="194"/>
      <c r="AC8" s="112"/>
    </row>
    <row r="9" spans="1:29" ht="15" customHeight="1" x14ac:dyDescent="0.2">
      <c r="A9" s="112"/>
      <c r="B9" s="60"/>
      <c r="C9" s="296" t="s">
        <v>70</v>
      </c>
      <c r="D9" s="297"/>
      <c r="E9" s="297"/>
      <c r="F9" s="297"/>
      <c r="G9" s="297"/>
      <c r="H9" s="297"/>
      <c r="I9" s="297"/>
      <c r="J9" s="492"/>
      <c r="K9" s="670">
        <f>Oct!K9+Nov!K9+Dec!K9</f>
        <v>0</v>
      </c>
      <c r="L9" s="671"/>
      <c r="M9" s="672"/>
      <c r="N9" s="61"/>
      <c r="O9" s="61"/>
      <c r="P9" s="456" t="s">
        <v>79</v>
      </c>
      <c r="Q9" s="252"/>
      <c r="R9" s="252"/>
      <c r="S9" s="252"/>
      <c r="T9" s="252"/>
      <c r="U9" s="252"/>
      <c r="V9" s="252"/>
      <c r="W9" s="457">
        <f>W6-Y7+Y8</f>
        <v>0</v>
      </c>
      <c r="X9" s="458"/>
      <c r="Y9" s="458"/>
      <c r="Z9" s="458"/>
      <c r="AA9" s="459"/>
      <c r="AB9" s="194"/>
      <c r="AC9" s="112"/>
    </row>
    <row r="10" spans="1:29" ht="15" customHeight="1" x14ac:dyDescent="0.2">
      <c r="A10" s="112"/>
      <c r="B10" s="60"/>
      <c r="C10" s="296" t="s">
        <v>71</v>
      </c>
      <c r="D10" s="297"/>
      <c r="E10" s="297"/>
      <c r="F10" s="297"/>
      <c r="G10" s="297"/>
      <c r="H10" s="297"/>
      <c r="I10" s="297"/>
      <c r="J10" s="492"/>
      <c r="K10" s="670">
        <f>Oct!K10+Nov!K10+Dec!K10</f>
        <v>0</v>
      </c>
      <c r="L10" s="671"/>
      <c r="M10" s="672"/>
      <c r="N10" s="61"/>
      <c r="O10" s="61"/>
      <c r="P10" s="61"/>
      <c r="Q10" s="61"/>
      <c r="R10" s="61"/>
      <c r="S10" s="61"/>
      <c r="T10" s="61"/>
      <c r="U10" s="61"/>
      <c r="V10" s="61"/>
      <c r="W10" s="61"/>
      <c r="X10" s="61"/>
      <c r="Y10" s="61"/>
      <c r="Z10" s="61"/>
      <c r="AA10" s="61"/>
      <c r="AB10" s="194"/>
      <c r="AC10" s="112"/>
    </row>
    <row r="11" spans="1:29" ht="15" customHeight="1" x14ac:dyDescent="0.2">
      <c r="A11" s="112"/>
      <c r="B11" s="60"/>
      <c r="C11" s="296" t="s">
        <v>72</v>
      </c>
      <c r="D11" s="297"/>
      <c r="E11" s="297"/>
      <c r="F11" s="297"/>
      <c r="G11" s="297"/>
      <c r="H11" s="297"/>
      <c r="I11" s="297"/>
      <c r="J11" s="492"/>
      <c r="K11" s="670">
        <f>Oct!K11+Nov!K11+Dec!K11</f>
        <v>0</v>
      </c>
      <c r="L11" s="671"/>
      <c r="M11" s="672"/>
      <c r="N11" s="61"/>
      <c r="O11" s="124" t="s">
        <v>44</v>
      </c>
      <c r="P11" s="264" t="s">
        <v>330</v>
      </c>
      <c r="Q11" s="265"/>
      <c r="R11" s="265"/>
      <c r="S11" s="265"/>
      <c r="T11" s="265"/>
      <c r="U11" s="265"/>
      <c r="V11" s="265"/>
      <c r="W11" s="265"/>
      <c r="X11" s="265"/>
      <c r="Y11" s="265"/>
      <c r="Z11" s="265"/>
      <c r="AA11" s="516"/>
      <c r="AB11" s="195"/>
      <c r="AC11" s="134"/>
    </row>
    <row r="12" spans="1:29" ht="15" customHeight="1" x14ac:dyDescent="0.2">
      <c r="A12" s="112"/>
      <c r="B12" s="60"/>
      <c r="C12" s="296" t="s">
        <v>73</v>
      </c>
      <c r="D12" s="297"/>
      <c r="E12" s="297"/>
      <c r="F12" s="297"/>
      <c r="G12" s="297"/>
      <c r="H12" s="297"/>
      <c r="I12" s="297"/>
      <c r="J12" s="492"/>
      <c r="K12" s="670">
        <f>Oct!K12+Nov!K12+Dec!K12</f>
        <v>0</v>
      </c>
      <c r="L12" s="671"/>
      <c r="M12" s="672"/>
      <c r="N12" s="61"/>
      <c r="O12" s="61"/>
      <c r="P12" s="460" t="s">
        <v>369</v>
      </c>
      <c r="Q12" s="461"/>
      <c r="R12" s="461"/>
      <c r="S12" s="461"/>
      <c r="T12" s="461"/>
      <c r="U12" s="461"/>
      <c r="V12" s="461"/>
      <c r="W12" s="457">
        <f>Oct!W12+Nov!W12+Dec!W12</f>
        <v>0</v>
      </c>
      <c r="X12" s="458"/>
      <c r="Y12" s="458"/>
      <c r="Z12" s="458"/>
      <c r="AA12" s="459"/>
      <c r="AB12" s="194"/>
      <c r="AC12" s="112"/>
    </row>
    <row r="13" spans="1:29" ht="15" customHeight="1" x14ac:dyDescent="0.2">
      <c r="A13" s="112"/>
      <c r="B13" s="60"/>
      <c r="C13" s="453" t="s">
        <v>74</v>
      </c>
      <c r="D13" s="454"/>
      <c r="E13" s="454"/>
      <c r="F13" s="454"/>
      <c r="G13" s="454"/>
      <c r="H13" s="454"/>
      <c r="I13" s="454"/>
      <c r="J13" s="517"/>
      <c r="K13" s="670">
        <f>Oct!K13+Nov!K13+Dec!K13</f>
        <v>0</v>
      </c>
      <c r="L13" s="671"/>
      <c r="M13" s="672"/>
      <c r="N13" s="61"/>
      <c r="O13" s="61"/>
      <c r="P13" s="460" t="s">
        <v>338</v>
      </c>
      <c r="Q13" s="461"/>
      <c r="R13" s="461"/>
      <c r="S13" s="461"/>
      <c r="T13" s="461"/>
      <c r="U13" s="461"/>
      <c r="V13" s="461"/>
      <c r="W13" s="457">
        <f>Oct!W13+Nov!W13+Dec!W13</f>
        <v>0</v>
      </c>
      <c r="X13" s="458"/>
      <c r="Y13" s="458"/>
      <c r="Z13" s="458"/>
      <c r="AA13" s="459"/>
      <c r="AB13" s="194"/>
      <c r="AC13" s="112"/>
    </row>
    <row r="14" spans="1:29" ht="15" customHeight="1" x14ac:dyDescent="0.2">
      <c r="A14" s="112"/>
      <c r="B14" s="60"/>
      <c r="C14" s="296" t="s">
        <v>75</v>
      </c>
      <c r="D14" s="297"/>
      <c r="E14" s="297"/>
      <c r="F14" s="297"/>
      <c r="G14" s="297"/>
      <c r="H14" s="297"/>
      <c r="I14" s="297"/>
      <c r="J14" s="492"/>
      <c r="K14" s="670">
        <f>Oct!K14+Nov!K14+Dec!K14</f>
        <v>0</v>
      </c>
      <c r="L14" s="671"/>
      <c r="M14" s="672"/>
      <c r="N14" s="61"/>
      <c r="O14" s="61"/>
      <c r="P14" s="462" t="s">
        <v>368</v>
      </c>
      <c r="Q14" s="463"/>
      <c r="R14" s="463"/>
      <c r="S14" s="463"/>
      <c r="T14" s="463"/>
      <c r="U14" s="463"/>
      <c r="V14" s="463"/>
      <c r="W14" s="463"/>
      <c r="X14" s="298"/>
      <c r="Y14" s="681">
        <f>Oct!Y14+Nov!Y14+Dec!Y14</f>
        <v>0</v>
      </c>
      <c r="Z14" s="682"/>
      <c r="AA14" s="683"/>
      <c r="AB14" s="194"/>
      <c r="AC14" s="112"/>
    </row>
    <row r="15" spans="1:29" ht="15" customHeight="1" x14ac:dyDescent="0.2">
      <c r="A15" s="112"/>
      <c r="B15" s="60"/>
      <c r="C15" s="296" t="s">
        <v>76</v>
      </c>
      <c r="D15" s="297"/>
      <c r="E15" s="297"/>
      <c r="F15" s="297"/>
      <c r="G15" s="297"/>
      <c r="H15" s="297"/>
      <c r="I15" s="297"/>
      <c r="J15" s="492"/>
      <c r="K15" s="670">
        <f>Oct!K15+Nov!K15+Dec!K15</f>
        <v>0</v>
      </c>
      <c r="L15" s="671"/>
      <c r="M15" s="672"/>
      <c r="N15" s="61"/>
      <c r="O15" s="61"/>
      <c r="P15" s="462" t="s">
        <v>367</v>
      </c>
      <c r="Q15" s="463"/>
      <c r="R15" s="463"/>
      <c r="S15" s="463"/>
      <c r="T15" s="463"/>
      <c r="U15" s="463"/>
      <c r="V15" s="463"/>
      <c r="W15" s="463"/>
      <c r="X15" s="298"/>
      <c r="Y15" s="681">
        <f>Oct!Y15+Nov!Y15+Dec!Y15</f>
        <v>0</v>
      </c>
      <c r="Z15" s="682"/>
      <c r="AA15" s="683"/>
      <c r="AB15" s="194"/>
      <c r="AC15" s="112"/>
    </row>
    <row r="16" spans="1:29" ht="15" customHeight="1" x14ac:dyDescent="0.2">
      <c r="A16" s="112"/>
      <c r="B16" s="60"/>
      <c r="C16" s="296" t="s">
        <v>77</v>
      </c>
      <c r="D16" s="297"/>
      <c r="E16" s="297"/>
      <c r="F16" s="297"/>
      <c r="G16" s="297"/>
      <c r="H16" s="297"/>
      <c r="I16" s="297"/>
      <c r="J16" s="492"/>
      <c r="K16" s="670">
        <f>Oct!K16+Nov!K16+Dec!K16</f>
        <v>0</v>
      </c>
      <c r="L16" s="671"/>
      <c r="M16" s="672"/>
      <c r="N16" s="61"/>
      <c r="O16" s="61"/>
      <c r="P16" s="462" t="s">
        <v>366</v>
      </c>
      <c r="Q16" s="463"/>
      <c r="R16" s="463"/>
      <c r="S16" s="463"/>
      <c r="T16" s="463"/>
      <c r="U16" s="463"/>
      <c r="V16" s="463"/>
      <c r="W16" s="463"/>
      <c r="X16" s="298"/>
      <c r="Y16" s="681">
        <f>Oct!Y16+Nov!Y16+Dec!Y16</f>
        <v>0</v>
      </c>
      <c r="Z16" s="682"/>
      <c r="AA16" s="683"/>
      <c r="AB16" s="194"/>
      <c r="AC16" s="112"/>
    </row>
    <row r="17" spans="1:29" ht="15" customHeight="1" x14ac:dyDescent="0.2">
      <c r="A17" s="112"/>
      <c r="B17" s="60"/>
      <c r="C17" s="486" t="s">
        <v>332</v>
      </c>
      <c r="D17" s="253"/>
      <c r="E17" s="253"/>
      <c r="F17" s="253"/>
      <c r="G17" s="254"/>
      <c r="H17" s="678">
        <f>Oct!H17+Nov!H17+Dec!H17</f>
        <v>0</v>
      </c>
      <c r="I17" s="679"/>
      <c r="J17" s="680"/>
      <c r="K17" s="670">
        <f>Oct!K17+Nov!K17+Dec!K17</f>
        <v>0</v>
      </c>
      <c r="L17" s="671"/>
      <c r="M17" s="672"/>
      <c r="N17" s="61"/>
      <c r="O17" s="61"/>
      <c r="P17" s="462" t="s">
        <v>331</v>
      </c>
      <c r="Q17" s="463"/>
      <c r="R17" s="463"/>
      <c r="S17" s="463"/>
      <c r="T17" s="463"/>
      <c r="U17" s="463"/>
      <c r="V17" s="463"/>
      <c r="W17" s="463"/>
      <c r="X17" s="298"/>
      <c r="Y17" s="681">
        <f>Oct!Y17+Nov!Y17+Dec!Y17</f>
        <v>0</v>
      </c>
      <c r="Z17" s="682"/>
      <c r="AA17" s="683"/>
      <c r="AB17" s="194"/>
      <c r="AC17" s="112"/>
    </row>
    <row r="18" spans="1:29" ht="15" customHeight="1" x14ac:dyDescent="0.2">
      <c r="A18" s="112"/>
      <c r="B18" s="60"/>
      <c r="C18" s="453" t="s">
        <v>78</v>
      </c>
      <c r="D18" s="454"/>
      <c r="E18" s="454"/>
      <c r="F18" s="454"/>
      <c r="G18" s="454"/>
      <c r="H18" s="454"/>
      <c r="I18" s="454"/>
      <c r="J18" s="517"/>
      <c r="K18" s="670">
        <f>Oct!K18+Nov!K18+Dec!K18</f>
        <v>0</v>
      </c>
      <c r="L18" s="671"/>
      <c r="M18" s="672"/>
      <c r="N18" s="61"/>
      <c r="O18" s="61"/>
      <c r="P18" s="676" t="s">
        <v>377</v>
      </c>
      <c r="Q18" s="677"/>
      <c r="R18" s="677"/>
      <c r="S18" s="677"/>
      <c r="T18" s="677"/>
      <c r="U18" s="677"/>
      <c r="V18" s="677"/>
      <c r="W18" s="677"/>
      <c r="X18" s="521"/>
      <c r="Y18" s="681">
        <f>Oct!Y18+Nov!Y18+Dec!Y18</f>
        <v>0</v>
      </c>
      <c r="Z18" s="682"/>
      <c r="AA18" s="683"/>
      <c r="AB18" s="194"/>
      <c r="AC18" s="112"/>
    </row>
    <row r="19" spans="1:29" ht="15" customHeight="1" x14ac:dyDescent="0.2">
      <c r="A19" s="112"/>
      <c r="B19" s="60"/>
      <c r="C19" s="296" t="s">
        <v>80</v>
      </c>
      <c r="D19" s="297"/>
      <c r="E19" s="297"/>
      <c r="F19" s="297"/>
      <c r="G19" s="297"/>
      <c r="H19" s="297"/>
      <c r="I19" s="297"/>
      <c r="J19" s="492"/>
      <c r="K19" s="670">
        <f>Oct!K19+Nov!K19+Dec!K19</f>
        <v>0</v>
      </c>
      <c r="L19" s="671"/>
      <c r="M19" s="672"/>
      <c r="N19" s="61"/>
      <c r="O19" s="61"/>
      <c r="P19" s="676" t="s">
        <v>377</v>
      </c>
      <c r="Q19" s="677"/>
      <c r="R19" s="677"/>
      <c r="S19" s="677"/>
      <c r="T19" s="677"/>
      <c r="U19" s="677"/>
      <c r="V19" s="677"/>
      <c r="W19" s="677"/>
      <c r="X19" s="521"/>
      <c r="Y19" s="681">
        <f>Oct!Y19+Nov!Y19+Dec!Y19</f>
        <v>0</v>
      </c>
      <c r="Z19" s="682"/>
      <c r="AA19" s="683"/>
      <c r="AB19" s="194"/>
      <c r="AC19" s="112"/>
    </row>
    <row r="20" spans="1:29" ht="15" customHeight="1" x14ac:dyDescent="0.2">
      <c r="A20" s="112"/>
      <c r="B20" s="60"/>
      <c r="C20" s="528" t="s">
        <v>81</v>
      </c>
      <c r="D20" s="529"/>
      <c r="E20" s="529"/>
      <c r="F20" s="529"/>
      <c r="G20" s="529"/>
      <c r="H20" s="529"/>
      <c r="I20" s="529"/>
      <c r="J20" s="530"/>
      <c r="K20" s="670">
        <f>Oct!K20+Nov!K20+Dec!K20</f>
        <v>0</v>
      </c>
      <c r="L20" s="671"/>
      <c r="M20" s="672"/>
      <c r="N20" s="61"/>
      <c r="O20" s="61"/>
      <c r="P20" s="460" t="s">
        <v>330</v>
      </c>
      <c r="Q20" s="461"/>
      <c r="R20" s="461"/>
      <c r="S20" s="461"/>
      <c r="T20" s="461"/>
      <c r="U20" s="461"/>
      <c r="V20" s="461"/>
      <c r="W20" s="457">
        <f>W12+W13+Y14-Y15+Y16+Y17+Y18+Y19</f>
        <v>0</v>
      </c>
      <c r="X20" s="513"/>
      <c r="Y20" s="513"/>
      <c r="Z20" s="513"/>
      <c r="AA20" s="514"/>
      <c r="AB20" s="194"/>
      <c r="AC20" s="112"/>
    </row>
    <row r="21" spans="1:29" ht="15" customHeight="1" x14ac:dyDescent="0.2">
      <c r="A21" s="112"/>
      <c r="B21" s="60"/>
      <c r="C21" s="296" t="s">
        <v>82</v>
      </c>
      <c r="D21" s="297"/>
      <c r="E21" s="297"/>
      <c r="F21" s="297"/>
      <c r="G21" s="297"/>
      <c r="H21" s="297"/>
      <c r="I21" s="297"/>
      <c r="J21" s="492"/>
      <c r="K21" s="670">
        <f>Oct!K21+Nov!K21+Dec!K21</f>
        <v>0</v>
      </c>
      <c r="L21" s="671"/>
      <c r="M21" s="672"/>
      <c r="N21" s="61"/>
      <c r="O21" s="61"/>
      <c r="P21" s="61"/>
      <c r="Q21" s="61"/>
      <c r="R21" s="61"/>
      <c r="S21" s="61"/>
      <c r="T21" s="61"/>
      <c r="U21" s="61"/>
      <c r="V21" s="61"/>
      <c r="W21" s="61"/>
      <c r="X21" s="61"/>
      <c r="Y21" s="61"/>
      <c r="Z21" s="61"/>
      <c r="AA21" s="61"/>
      <c r="AB21" s="194"/>
      <c r="AC21" s="112"/>
    </row>
    <row r="22" spans="1:29" ht="15" customHeight="1" x14ac:dyDescent="0.2">
      <c r="A22" s="112"/>
      <c r="B22" s="60"/>
      <c r="C22" s="519" t="s">
        <v>379</v>
      </c>
      <c r="D22" s="520"/>
      <c r="E22" s="520"/>
      <c r="F22" s="520"/>
      <c r="G22" s="520"/>
      <c r="H22" s="252"/>
      <c r="I22" s="252"/>
      <c r="J22" s="521"/>
      <c r="K22" s="670">
        <f>Oct!K22+Nov!K22+Dec!K22</f>
        <v>0</v>
      </c>
      <c r="L22" s="671"/>
      <c r="M22" s="672"/>
      <c r="N22" s="61"/>
      <c r="O22" s="64"/>
      <c r="P22" s="515" t="s">
        <v>324</v>
      </c>
      <c r="Q22" s="265"/>
      <c r="R22" s="265"/>
      <c r="S22" s="265"/>
      <c r="T22" s="265"/>
      <c r="U22" s="265"/>
      <c r="V22" s="265"/>
      <c r="W22" s="265"/>
      <c r="X22" s="265"/>
      <c r="Y22" s="265"/>
      <c r="Z22" s="265"/>
      <c r="AA22" s="516"/>
      <c r="AB22" s="195"/>
      <c r="AC22" s="134"/>
    </row>
    <row r="23" spans="1:29" ht="15" customHeight="1" x14ac:dyDescent="0.2">
      <c r="A23" s="112"/>
      <c r="B23" s="60"/>
      <c r="C23" s="453" t="s">
        <v>83</v>
      </c>
      <c r="D23" s="454"/>
      <c r="E23" s="454"/>
      <c r="F23" s="454"/>
      <c r="G23" s="454"/>
      <c r="H23" s="454"/>
      <c r="I23" s="454"/>
      <c r="J23" s="517"/>
      <c r="K23" s="670">
        <f>Oct!K23+Nov!K23+Dec!K23</f>
        <v>0</v>
      </c>
      <c r="L23" s="671"/>
      <c r="M23" s="672"/>
      <c r="N23" s="61"/>
      <c r="O23" s="61"/>
      <c r="P23" s="462" t="s">
        <v>322</v>
      </c>
      <c r="Q23" s="463"/>
      <c r="R23" s="463"/>
      <c r="S23" s="463"/>
      <c r="T23" s="463"/>
      <c r="U23" s="463"/>
      <c r="V23" s="463"/>
      <c r="W23" s="463"/>
      <c r="X23" s="298"/>
      <c r="Y23" s="673">
        <f>Oct!Y23+Nov!Y23+Dec!Y23</f>
        <v>0</v>
      </c>
      <c r="Z23" s="674"/>
      <c r="AA23" s="675"/>
      <c r="AB23" s="194"/>
      <c r="AC23" s="112"/>
    </row>
    <row r="24" spans="1:29" ht="15" customHeight="1" x14ac:dyDescent="0.2">
      <c r="A24" s="112"/>
      <c r="B24" s="60"/>
      <c r="C24" s="522" t="s">
        <v>321</v>
      </c>
      <c r="D24" s="523"/>
      <c r="E24" s="523"/>
      <c r="F24" s="523"/>
      <c r="G24" s="523"/>
      <c r="H24" s="523"/>
      <c r="I24" s="523"/>
      <c r="J24" s="524"/>
      <c r="K24" s="670">
        <f>Oct!K24+Nov!K24+Dec!K24</f>
        <v>0</v>
      </c>
      <c r="L24" s="671"/>
      <c r="M24" s="672"/>
      <c r="N24" s="61"/>
      <c r="O24" s="61"/>
      <c r="P24" s="462" t="s">
        <v>320</v>
      </c>
      <c r="Q24" s="463"/>
      <c r="R24" s="463"/>
      <c r="S24" s="463"/>
      <c r="T24" s="463"/>
      <c r="U24" s="463"/>
      <c r="V24" s="463"/>
      <c r="W24" s="463"/>
      <c r="X24" s="298"/>
      <c r="Y24" s="673">
        <f>Oct!Y24+Nov!Y24+Dec!Y24</f>
        <v>0</v>
      </c>
      <c r="Z24" s="674"/>
      <c r="AA24" s="675"/>
      <c r="AB24" s="194"/>
      <c r="AC24" s="112"/>
    </row>
    <row r="25" spans="1:29" ht="15" customHeight="1" x14ac:dyDescent="0.2">
      <c r="A25" s="112"/>
      <c r="B25" s="60"/>
      <c r="C25" s="296" t="s">
        <v>84</v>
      </c>
      <c r="D25" s="297"/>
      <c r="E25" s="297"/>
      <c r="F25" s="297"/>
      <c r="G25" s="297"/>
      <c r="H25" s="297"/>
      <c r="I25" s="297"/>
      <c r="J25" s="492"/>
      <c r="K25" s="670">
        <f>Oct!K25+Nov!K25+Dec!K25</f>
        <v>0</v>
      </c>
      <c r="L25" s="671"/>
      <c r="M25" s="672"/>
      <c r="N25" s="61"/>
      <c r="O25" s="61"/>
      <c r="P25" s="462" t="s">
        <v>318</v>
      </c>
      <c r="Q25" s="463"/>
      <c r="R25" s="463"/>
      <c r="S25" s="463"/>
      <c r="T25" s="463"/>
      <c r="U25" s="463"/>
      <c r="V25" s="463"/>
      <c r="W25" s="463"/>
      <c r="X25" s="298"/>
      <c r="Y25" s="673">
        <f>Oct!Y25+Nov!Y25+Dec!Y25</f>
        <v>0</v>
      </c>
      <c r="Z25" s="674"/>
      <c r="AA25" s="675"/>
      <c r="AB25" s="194"/>
      <c r="AC25" s="112"/>
    </row>
    <row r="26" spans="1:29" ht="15" customHeight="1" x14ac:dyDescent="0.2">
      <c r="A26" s="112"/>
      <c r="B26" s="60"/>
      <c r="C26" s="296" t="s">
        <v>85</v>
      </c>
      <c r="D26" s="297"/>
      <c r="E26" s="297"/>
      <c r="F26" s="297"/>
      <c r="G26" s="297"/>
      <c r="H26" s="297"/>
      <c r="I26" s="297"/>
      <c r="J26" s="492"/>
      <c r="K26" s="670">
        <f>Oct!K26+Nov!K26+Dec!K26</f>
        <v>0</v>
      </c>
      <c r="L26" s="671"/>
      <c r="M26" s="672"/>
      <c r="N26" s="61"/>
      <c r="O26" s="61"/>
      <c r="P26" s="462" t="s">
        <v>317</v>
      </c>
      <c r="Q26" s="463"/>
      <c r="R26" s="463"/>
      <c r="S26" s="463"/>
      <c r="T26" s="463"/>
      <c r="U26" s="463"/>
      <c r="V26" s="463"/>
      <c r="W26" s="463"/>
      <c r="X26" s="298"/>
      <c r="Y26" s="673">
        <f>Oct!Y26+Nov!Y26+Dec!Y26</f>
        <v>0</v>
      </c>
      <c r="Z26" s="674"/>
      <c r="AA26" s="675"/>
      <c r="AB26" s="194"/>
      <c r="AC26" s="112"/>
    </row>
    <row r="27" spans="1:29" ht="15" customHeight="1" x14ac:dyDescent="0.2">
      <c r="A27" s="112"/>
      <c r="B27" s="60"/>
      <c r="C27" s="296" t="s">
        <v>86</v>
      </c>
      <c r="D27" s="297"/>
      <c r="E27" s="297"/>
      <c r="F27" s="297"/>
      <c r="G27" s="297"/>
      <c r="H27" s="297"/>
      <c r="I27" s="297"/>
      <c r="J27" s="492"/>
      <c r="K27" s="670">
        <f>Oct!K27+Nov!K27+Dec!K27</f>
        <v>0</v>
      </c>
      <c r="L27" s="671"/>
      <c r="M27" s="672"/>
      <c r="N27" s="61"/>
      <c r="O27" s="61"/>
      <c r="P27" s="601" t="s">
        <v>364</v>
      </c>
      <c r="Q27" s="602"/>
      <c r="R27" s="602"/>
      <c r="S27" s="602"/>
      <c r="T27" s="602"/>
      <c r="U27" s="602"/>
      <c r="V27" s="602"/>
      <c r="W27" s="602"/>
      <c r="X27" s="603"/>
      <c r="Y27" s="673">
        <f>Oct!Y27+Nov!Y27+Dec!Y27</f>
        <v>0</v>
      </c>
      <c r="Z27" s="674"/>
      <c r="AA27" s="675"/>
      <c r="AB27" s="194"/>
      <c r="AC27" s="112"/>
    </row>
    <row r="28" spans="1:29" ht="15" customHeight="1" x14ac:dyDescent="0.2">
      <c r="A28" s="112"/>
      <c r="B28" s="60"/>
      <c r="C28" s="609" t="s">
        <v>363</v>
      </c>
      <c r="D28" s="252"/>
      <c r="E28" s="252"/>
      <c r="F28" s="252"/>
      <c r="G28" s="252"/>
      <c r="H28" s="252"/>
      <c r="I28" s="252"/>
      <c r="J28" s="521"/>
      <c r="K28" s="670">
        <f>Oct!K28+Nov!K28+Dec!K28</f>
        <v>0</v>
      </c>
      <c r="L28" s="671"/>
      <c r="M28" s="672"/>
      <c r="N28" s="61"/>
      <c r="O28" s="61"/>
      <c r="P28" s="604" t="s">
        <v>362</v>
      </c>
      <c r="Q28" s="605"/>
      <c r="R28" s="605"/>
      <c r="S28" s="605"/>
      <c r="T28" s="605"/>
      <c r="U28" s="605"/>
      <c r="V28" s="605"/>
      <c r="W28" s="605"/>
      <c r="X28" s="524"/>
      <c r="Y28" s="684">
        <f>Oct!Y28+Nov!Y28+Dec!Y28</f>
        <v>0</v>
      </c>
      <c r="Z28" s="685"/>
      <c r="AA28" s="686"/>
      <c r="AB28" s="194"/>
      <c r="AC28" s="112"/>
    </row>
    <row r="29" spans="1:29" ht="15" customHeight="1" x14ac:dyDescent="0.2">
      <c r="A29" s="112"/>
      <c r="B29" s="60"/>
      <c r="C29" s="296" t="s">
        <v>88</v>
      </c>
      <c r="D29" s="297"/>
      <c r="E29" s="297"/>
      <c r="F29" s="297"/>
      <c r="G29" s="297"/>
      <c r="H29" s="297"/>
      <c r="I29" s="297"/>
      <c r="J29" s="492"/>
      <c r="K29" s="670">
        <f>Oct!K29+Nov!K29+Dec!K29</f>
        <v>0</v>
      </c>
      <c r="L29" s="671"/>
      <c r="M29" s="672"/>
      <c r="N29" s="61"/>
      <c r="O29" s="61"/>
      <c r="P29" s="676" t="s">
        <v>304</v>
      </c>
      <c r="Q29" s="677"/>
      <c r="R29" s="677"/>
      <c r="S29" s="677"/>
      <c r="T29" s="677"/>
      <c r="U29" s="677"/>
      <c r="V29" s="677"/>
      <c r="W29" s="677"/>
      <c r="X29" s="521"/>
      <c r="Y29" s="673">
        <f>Oct!Y29+Nov!Y29+Dec!Y29</f>
        <v>0</v>
      </c>
      <c r="Z29" s="674"/>
      <c r="AA29" s="675"/>
      <c r="AB29" s="194"/>
      <c r="AC29" s="112"/>
    </row>
    <row r="30" spans="1:29" ht="15" customHeight="1" x14ac:dyDescent="0.2">
      <c r="A30" s="112"/>
      <c r="B30" s="60"/>
      <c r="C30" s="296" t="s">
        <v>89</v>
      </c>
      <c r="D30" s="297"/>
      <c r="E30" s="297"/>
      <c r="F30" s="297"/>
      <c r="G30" s="297"/>
      <c r="H30" s="297"/>
      <c r="I30" s="297"/>
      <c r="J30" s="492"/>
      <c r="K30" s="670">
        <f>Oct!K30+Nov!K30+Dec!K30</f>
        <v>0</v>
      </c>
      <c r="L30" s="671"/>
      <c r="M30" s="672"/>
      <c r="N30" s="61"/>
      <c r="O30" s="61"/>
      <c r="P30" s="676" t="s">
        <v>304</v>
      </c>
      <c r="Q30" s="677"/>
      <c r="R30" s="677"/>
      <c r="S30" s="677"/>
      <c r="T30" s="677"/>
      <c r="U30" s="677"/>
      <c r="V30" s="677"/>
      <c r="W30" s="677"/>
      <c r="X30" s="521"/>
      <c r="Y30" s="673">
        <f>Oct!Y30+Nov!Y30+Dec!Y30</f>
        <v>0</v>
      </c>
      <c r="Z30" s="674"/>
      <c r="AA30" s="675"/>
      <c r="AB30" s="194"/>
      <c r="AC30" s="112"/>
    </row>
    <row r="31" spans="1:29" ht="15" customHeight="1" x14ac:dyDescent="0.25">
      <c r="A31" s="112"/>
      <c r="B31" s="60"/>
      <c r="C31" s="296" t="s">
        <v>90</v>
      </c>
      <c r="D31" s="297"/>
      <c r="E31" s="297"/>
      <c r="F31" s="297"/>
      <c r="G31" s="297"/>
      <c r="H31" s="297"/>
      <c r="I31" s="297"/>
      <c r="J31" s="492"/>
      <c r="K31" s="670">
        <f>Oct!K31+Nov!K31+Dec!K31</f>
        <v>0</v>
      </c>
      <c r="L31" s="671"/>
      <c r="M31" s="672"/>
      <c r="N31" s="61"/>
      <c r="O31" s="61"/>
      <c r="P31" s="664" t="s">
        <v>311</v>
      </c>
      <c r="Q31" s="665"/>
      <c r="R31" s="665"/>
      <c r="S31" s="665"/>
      <c r="T31" s="665"/>
      <c r="U31" s="665"/>
      <c r="V31" s="666"/>
      <c r="W31" s="667">
        <f>SUM(Y23:AA30)+J42-Y28</f>
        <v>0</v>
      </c>
      <c r="X31" s="668"/>
      <c r="Y31" s="668"/>
      <c r="Z31" s="668"/>
      <c r="AA31" s="669"/>
      <c r="AB31" s="194"/>
      <c r="AC31" s="112"/>
    </row>
    <row r="32" spans="1:29" ht="15" customHeight="1" thickBot="1" x14ac:dyDescent="0.25">
      <c r="A32" s="112"/>
      <c r="B32" s="60"/>
      <c r="C32" s="296" t="s">
        <v>91</v>
      </c>
      <c r="D32" s="484"/>
      <c r="E32" s="484"/>
      <c r="F32" s="484"/>
      <c r="G32" s="484"/>
      <c r="H32" s="484"/>
      <c r="I32" s="484"/>
      <c r="J32" s="485"/>
      <c r="K32" s="670">
        <f>Oct!K32+Nov!K32+Dec!K32</f>
        <v>0</v>
      </c>
      <c r="L32" s="671"/>
      <c r="M32" s="672"/>
      <c r="N32" s="61"/>
      <c r="O32" s="61"/>
      <c r="P32" s="61"/>
      <c r="Q32" s="61"/>
      <c r="R32" s="61"/>
      <c r="S32" s="61"/>
      <c r="T32" s="61"/>
      <c r="U32" s="61"/>
      <c r="V32" s="61"/>
      <c r="W32" s="61"/>
      <c r="X32" s="61"/>
      <c r="Y32" s="61"/>
      <c r="Z32" s="61"/>
      <c r="AA32" s="61"/>
      <c r="AB32" s="194"/>
      <c r="AC32" s="112"/>
    </row>
    <row r="33" spans="1:58" ht="15" customHeight="1" thickTop="1" x14ac:dyDescent="0.25">
      <c r="A33" s="112"/>
      <c r="B33" s="60"/>
      <c r="C33" s="453" t="s">
        <v>92</v>
      </c>
      <c r="D33" s="487"/>
      <c r="E33" s="487"/>
      <c r="F33" s="487"/>
      <c r="G33" s="487"/>
      <c r="H33" s="487"/>
      <c r="I33" s="487"/>
      <c r="J33" s="488"/>
      <c r="K33" s="670">
        <f>Oct!K33+Nov!K33+Dec!K33</f>
        <v>0</v>
      </c>
      <c r="L33" s="671"/>
      <c r="M33" s="672"/>
      <c r="N33" s="61" t="s">
        <v>44</v>
      </c>
      <c r="O33" s="117" t="s">
        <v>44</v>
      </c>
      <c r="P33" s="501" t="s">
        <v>310</v>
      </c>
      <c r="Q33" s="502"/>
      <c r="R33" s="502"/>
      <c r="S33" s="502"/>
      <c r="T33" s="502"/>
      <c r="U33" s="502"/>
      <c r="V33" s="503"/>
      <c r="W33" s="504">
        <f>W9-W20-W31</f>
        <v>0</v>
      </c>
      <c r="X33" s="505"/>
      <c r="Y33" s="505"/>
      <c r="Z33" s="505"/>
      <c r="AA33" s="506"/>
      <c r="AB33" s="197"/>
      <c r="AC33" s="134"/>
    </row>
    <row r="34" spans="1:58" ht="15" customHeight="1" x14ac:dyDescent="0.2">
      <c r="A34" s="112"/>
      <c r="B34" s="60"/>
      <c r="C34" s="296" t="s">
        <v>93</v>
      </c>
      <c r="D34" s="484"/>
      <c r="E34" s="484"/>
      <c r="F34" s="484"/>
      <c r="G34" s="484"/>
      <c r="H34" s="484"/>
      <c r="I34" s="484" t="s">
        <v>44</v>
      </c>
      <c r="J34" s="485"/>
      <c r="K34" s="670">
        <f>Oct!K34+Nov!K34+Dec!K34</f>
        <v>0</v>
      </c>
      <c r="L34" s="671"/>
      <c r="M34" s="672"/>
      <c r="N34" s="61"/>
      <c r="O34" s="60"/>
      <c r="P34" s="454"/>
      <c r="Q34" s="454"/>
      <c r="R34" s="454"/>
      <c r="S34" s="454"/>
      <c r="T34" s="454"/>
      <c r="U34" s="454"/>
      <c r="V34" s="454"/>
      <c r="W34" s="454"/>
      <c r="X34" s="454"/>
      <c r="Y34" s="692"/>
      <c r="Z34" s="692"/>
      <c r="AA34" s="692"/>
      <c r="AB34" s="198"/>
      <c r="AC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670">
        <f>Oct!K35+Nov!K35+Dec!K35</f>
        <v>0</v>
      </c>
      <c r="L35" s="671"/>
      <c r="M35" s="672"/>
      <c r="N35" s="61"/>
      <c r="O35" s="60"/>
      <c r="P35" s="515" t="s">
        <v>309</v>
      </c>
      <c r="Q35" s="582"/>
      <c r="R35" s="582"/>
      <c r="S35" s="582"/>
      <c r="T35" s="582"/>
      <c r="U35" s="582"/>
      <c r="V35" s="582"/>
      <c r="W35" s="582"/>
      <c r="X35" s="582"/>
      <c r="Y35" s="583"/>
      <c r="Z35" s="583"/>
      <c r="AA35" s="584"/>
      <c r="AB35" s="198"/>
      <c r="AC35" s="114">
        <v>0</v>
      </c>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670">
        <f>Oct!K36+Nov!K36+Dec!K36</f>
        <v>0</v>
      </c>
      <c r="L36" s="671"/>
      <c r="M36" s="672"/>
      <c r="N36" s="61"/>
      <c r="O36" s="60"/>
      <c r="P36" s="588" t="s">
        <v>307</v>
      </c>
      <c r="Q36" s="252"/>
      <c r="R36" s="252"/>
      <c r="S36" s="252"/>
      <c r="T36" s="252"/>
      <c r="U36" s="252"/>
      <c r="V36" s="521"/>
      <c r="W36" s="589">
        <v>1.4999999999999999E-2</v>
      </c>
      <c r="X36" s="590"/>
      <c r="Y36" s="591">
        <f>MAX(AC35,AC36)</f>
        <v>0</v>
      </c>
      <c r="Z36" s="458"/>
      <c r="AA36" s="459"/>
      <c r="AB36" s="198"/>
      <c r="AC36" s="114">
        <f>W33*W36</f>
        <v>0</v>
      </c>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670">
        <f>Oct!K37+Nov!K37+Dec!K37</f>
        <v>0</v>
      </c>
      <c r="L37" s="671"/>
      <c r="M37" s="672"/>
      <c r="N37" s="61"/>
      <c r="O37" s="60"/>
      <c r="P37" s="588" t="s">
        <v>96</v>
      </c>
      <c r="Q37" s="252"/>
      <c r="R37" s="252"/>
      <c r="S37" s="252"/>
      <c r="T37" s="252"/>
      <c r="U37" s="252"/>
      <c r="V37" s="521"/>
      <c r="W37" s="589">
        <v>0.18</v>
      </c>
      <c r="X37" s="590">
        <v>0.18</v>
      </c>
      <c r="Y37" s="591">
        <f>MAX(AC35,AC37)</f>
        <v>0</v>
      </c>
      <c r="Z37" s="458">
        <f>(W33*0.8)*X37</f>
        <v>0</v>
      </c>
      <c r="AA37" s="459"/>
      <c r="AB37" s="198"/>
      <c r="AC37" s="114">
        <f>((W33*0.8)+Y23-Y28)*W37</f>
        <v>0</v>
      </c>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
        <v>377</v>
      </c>
      <c r="D38" s="487"/>
      <c r="E38" s="487"/>
      <c r="F38" s="487"/>
      <c r="G38" s="487"/>
      <c r="H38" s="487"/>
      <c r="I38" s="487"/>
      <c r="J38" s="488"/>
      <c r="K38" s="670">
        <f>Oct!K38+Nov!K38+Dec!K38</f>
        <v>0</v>
      </c>
      <c r="L38" s="671"/>
      <c r="M38" s="672"/>
      <c r="N38" s="61"/>
      <c r="O38" s="60"/>
      <c r="P38" s="588" t="s">
        <v>97</v>
      </c>
      <c r="Q38" s="252"/>
      <c r="R38" s="252"/>
      <c r="S38" s="252"/>
      <c r="T38" s="252"/>
      <c r="U38" s="252"/>
      <c r="V38" s="521"/>
      <c r="W38" s="589">
        <v>4.9500000000000002E-2</v>
      </c>
      <c r="X38" s="590">
        <v>4.9500000000000002E-2</v>
      </c>
      <c r="Y38" s="591">
        <f>MAX(AC35,AC38)</f>
        <v>0</v>
      </c>
      <c r="Z38" s="458">
        <f>(W33*0.8)*X38</f>
        <v>0</v>
      </c>
      <c r="AA38" s="459"/>
      <c r="AB38" s="198"/>
      <c r="AC38" s="114">
        <f>((W33*0.8)+Y23-Y28)*W38</f>
        <v>0</v>
      </c>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53" t="s">
        <v>377</v>
      </c>
      <c r="D39" s="487"/>
      <c r="E39" s="487"/>
      <c r="F39" s="487"/>
      <c r="G39" s="487"/>
      <c r="H39" s="487"/>
      <c r="I39" s="487"/>
      <c r="J39" s="488"/>
      <c r="K39" s="670">
        <f>Oct!K39+Nov!K39+Dec!K39</f>
        <v>0</v>
      </c>
      <c r="L39" s="671"/>
      <c r="M39" s="672"/>
      <c r="N39" s="61"/>
      <c r="O39" s="60"/>
      <c r="P39" s="649" t="s">
        <v>306</v>
      </c>
      <c r="Q39" s="650"/>
      <c r="R39" s="650"/>
      <c r="S39" s="650"/>
      <c r="T39" s="650"/>
      <c r="U39" s="650"/>
      <c r="V39" s="650"/>
      <c r="W39" s="650"/>
      <c r="X39" s="650"/>
      <c r="Y39" s="651"/>
      <c r="Z39" s="651"/>
      <c r="AA39" s="652"/>
      <c r="AB39" s="198"/>
      <c r="AC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53" t="s">
        <v>377</v>
      </c>
      <c r="D40" s="487"/>
      <c r="E40" s="487"/>
      <c r="F40" s="487"/>
      <c r="G40" s="487"/>
      <c r="H40" s="487"/>
      <c r="I40" s="487"/>
      <c r="J40" s="488"/>
      <c r="K40" s="670">
        <f>Oct!K40+Nov!K40+Dec!K40</f>
        <v>0</v>
      </c>
      <c r="L40" s="671"/>
      <c r="M40" s="672"/>
      <c r="N40" s="61"/>
      <c r="O40" s="61"/>
      <c r="P40" s="653" t="s">
        <v>305</v>
      </c>
      <c r="Q40" s="654"/>
      <c r="R40" s="654"/>
      <c r="S40" s="654"/>
      <c r="T40" s="654"/>
      <c r="U40" s="654"/>
      <c r="V40" s="654"/>
      <c r="W40" s="654"/>
      <c r="X40" s="654"/>
      <c r="Y40" s="654"/>
      <c r="Z40" s="654"/>
      <c r="AA40" s="655"/>
      <c r="AB40" s="194"/>
      <c r="AC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53" t="s">
        <v>377</v>
      </c>
      <c r="D41" s="487"/>
      <c r="E41" s="487"/>
      <c r="F41" s="487"/>
      <c r="G41" s="487"/>
      <c r="H41" s="487"/>
      <c r="I41" s="487"/>
      <c r="J41" s="488"/>
      <c r="K41" s="670">
        <f>Oct!K41+Nov!K41+Dec!K41</f>
        <v>0</v>
      </c>
      <c r="L41" s="671"/>
      <c r="M41" s="672"/>
      <c r="N41" s="61"/>
      <c r="O41" s="61"/>
      <c r="P41" s="656" t="s">
        <v>303</v>
      </c>
      <c r="Q41" s="657"/>
      <c r="R41" s="657"/>
      <c r="S41" s="657"/>
      <c r="T41" s="657"/>
      <c r="U41" s="657"/>
      <c r="V41" s="657"/>
      <c r="W41" s="657"/>
      <c r="X41" s="657"/>
      <c r="Y41" s="658"/>
      <c r="Z41" s="658"/>
      <c r="AA41" s="659"/>
      <c r="AB41" s="194"/>
      <c r="AC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2"/>
    </row>
    <row r="45" spans="1:58" x14ac:dyDescent="0.2">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s="111" customFormat="1" x14ac:dyDescent="0.2"/>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row>
    <row r="234" spans="1:29"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row>
    <row r="235" spans="1:29"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row>
    <row r="236" spans="1:29"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row>
    <row r="237" spans="1:29"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row>
    <row r="238" spans="1:29"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row>
    <row r="239" spans="1:29"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row>
    <row r="240" spans="1:29"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row>
    <row r="241" spans="1:29"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row>
    <row r="242" spans="1:29"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row>
    <row r="243" spans="1:29"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row>
    <row r="244" spans="1:29"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row>
    <row r="245" spans="1:29"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row>
    <row r="246" spans="1:29"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row>
    <row r="247" spans="1:29"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row>
    <row r="248" spans="1:29"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row>
    <row r="249" spans="1:29"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row>
    <row r="250" spans="1:29"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row>
    <row r="251" spans="1:29"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row>
    <row r="252" spans="1:29"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row>
    <row r="253" spans="1:29"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row>
    <row r="254" spans="1:29"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row>
    <row r="255" spans="1:29"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row>
    <row r="256" spans="1:29"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row>
    <row r="257" spans="1:29"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row>
    <row r="258" spans="1:29"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row>
    <row r="259" spans="1:29"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row>
    <row r="260" spans="1:29"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row>
    <row r="261" spans="1:29"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row>
    <row r="262" spans="1:29"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row>
    <row r="263" spans="1:29"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row>
    <row r="264" spans="1:29"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row>
    <row r="265" spans="1:29"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row>
    <row r="266" spans="1:29"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row>
    <row r="267" spans="1:29"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row>
    <row r="268" spans="1:29"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row>
    <row r="269" spans="1:29"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row>
    <row r="270" spans="1:29"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row>
    <row r="271" spans="1:29"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row>
    <row r="272" spans="1:29"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row>
    <row r="273" spans="1:29"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row>
    <row r="274" spans="1:29"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row>
    <row r="275" spans="1:29"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row>
    <row r="276" spans="1:29"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row>
    <row r="277" spans="1:29"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row>
    <row r="278" spans="1:29"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row>
    <row r="279" spans="1:29"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row>
    <row r="280" spans="1:29"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row>
    <row r="281" spans="1:29"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row>
    <row r="282" spans="1:29"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row>
    <row r="283" spans="1:29"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row>
    <row r="284" spans="1:29"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row>
    <row r="285" spans="1:29"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row>
    <row r="286" spans="1:29"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row>
    <row r="287" spans="1:29"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row>
    <row r="288" spans="1:29"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row>
    <row r="289" spans="1:29"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row>
    <row r="290" spans="1:29"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row>
    <row r="291" spans="1:29"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row>
    <row r="292" spans="1:29"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row>
    <row r="293" spans="1:29"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row>
    <row r="294" spans="1:29"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row>
    <row r="295" spans="1:29"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row>
    <row r="296" spans="1:29"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row>
    <row r="297" spans="1:29"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row>
    <row r="298" spans="1:29"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row>
    <row r="299" spans="1:29"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row>
    <row r="300" spans="1:29"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row>
    <row r="301" spans="1:29"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row>
    <row r="302" spans="1:29"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row>
    <row r="303" spans="1:29"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row>
    <row r="304" spans="1:29"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row>
    <row r="305" spans="1:29"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row>
    <row r="306" spans="1:29"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row>
    <row r="307" spans="1:29"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row>
    <row r="308" spans="1:29"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row>
    <row r="309" spans="1:29"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row>
    <row r="310" spans="1:29"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row>
    <row r="311" spans="1:29"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row>
    <row r="312" spans="1:29"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row>
    <row r="313" spans="1:29"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row>
    <row r="314" spans="1:29"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row>
    <row r="315" spans="1:29"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row>
    <row r="316" spans="1:29"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row>
    <row r="317" spans="1:29"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row>
    <row r="318" spans="1:29"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row>
    <row r="319" spans="1:29"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row>
    <row r="320" spans="1:29"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row>
    <row r="321" spans="1:29"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row>
    <row r="322" spans="1:29"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row>
    <row r="323" spans="1:29"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row>
    <row r="324" spans="1:29"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row>
    <row r="325" spans="1:29"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row>
    <row r="326" spans="1:29"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row>
    <row r="327" spans="1:29"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row>
    <row r="328" spans="1:29"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row>
    <row r="329" spans="1:29"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row>
    <row r="330" spans="1:29"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row>
    <row r="331" spans="1:29"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row>
    <row r="332" spans="1:29"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row>
    <row r="333" spans="1:29"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row>
    <row r="334" spans="1:29"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row>
    <row r="335" spans="1:29"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row>
    <row r="336" spans="1:29"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row>
    <row r="337" spans="1:29"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row>
    <row r="338" spans="1:29"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row>
    <row r="339" spans="1:29"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row>
    <row r="340" spans="1:29"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row>
    <row r="341" spans="1:29"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row>
    <row r="342" spans="1:29"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row>
    <row r="343" spans="1:29"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row>
    <row r="344" spans="1:29"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row>
    <row r="345" spans="1:29"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row>
    <row r="346" spans="1:29"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row>
    <row r="347" spans="1:29"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row>
    <row r="348" spans="1:29"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row>
    <row r="349" spans="1:29"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row>
    <row r="350" spans="1:29"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row>
    <row r="351" spans="1:29"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row>
    <row r="352" spans="1:29"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row>
    <row r="353" spans="1:29"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row>
    <row r="354" spans="1:29"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row>
    <row r="355" spans="1:29"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row>
    <row r="356" spans="1:29"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row>
    <row r="357" spans="1:29"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row>
    <row r="358" spans="1:29"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row>
    <row r="359" spans="1:29"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row>
    <row r="360" spans="1:29"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row>
    <row r="361" spans="1:29"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row>
    <row r="362" spans="1:29"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row>
    <row r="363" spans="1:29"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row>
    <row r="364" spans="1:29"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row>
    <row r="365" spans="1:29"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row>
    <row r="366" spans="1:29"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row>
    <row r="367" spans="1:29"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row>
    <row r="368" spans="1:29"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row>
    <row r="369" spans="1:29"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row>
    <row r="370" spans="1:29"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row>
    <row r="371" spans="1:29"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row>
    <row r="372" spans="1:29"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row>
    <row r="373" spans="1:29"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row>
    <row r="374" spans="1:29"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row>
    <row r="375" spans="1:29"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row>
    <row r="376" spans="1:29"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row>
    <row r="377" spans="1:29"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row>
    <row r="378" spans="1:29"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row>
    <row r="379" spans="1:29"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row>
    <row r="380" spans="1:29"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row>
    <row r="381" spans="1:29"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row>
    <row r="382" spans="1:29"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row>
    <row r="383" spans="1:29"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row>
    <row r="384" spans="1:29"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row>
    <row r="385" spans="1:29"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row>
    <row r="386" spans="1:29"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row>
    <row r="387" spans="1:29"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row>
    <row r="388" spans="1:29"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row>
    <row r="389" spans="1:29"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row>
    <row r="390" spans="1:29"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row>
    <row r="391" spans="1:29"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row>
    <row r="392" spans="1:29"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row>
    <row r="393" spans="1:29"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row>
    <row r="394" spans="1:29"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row>
    <row r="395" spans="1:29"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row>
    <row r="396" spans="1:29"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row>
    <row r="397" spans="1:29"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row>
    <row r="398" spans="1:29"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row>
    <row r="399" spans="1:29"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row>
    <row r="400" spans="1:29"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row>
    <row r="401" spans="1:29"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row>
    <row r="402" spans="1:29"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row>
    <row r="403" spans="1:29"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row>
    <row r="404" spans="1:29"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row>
    <row r="405" spans="1:29"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row>
    <row r="406" spans="1:29"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row>
    <row r="407" spans="1:29"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row>
    <row r="408" spans="1:29"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row>
    <row r="409" spans="1:29"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row>
    <row r="410" spans="1:29"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row>
    <row r="411" spans="1:29"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row>
    <row r="412" spans="1:29"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row>
    <row r="413" spans="1:29"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row>
    <row r="414" spans="1:29"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row>
    <row r="415" spans="1:29"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row>
    <row r="416" spans="1:29"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row>
    <row r="417" spans="1:29"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row>
    <row r="418" spans="1:29"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row>
    <row r="419" spans="1:29"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row>
    <row r="420" spans="1:29"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row>
    <row r="421" spans="1:29"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row>
    <row r="422" spans="1:29"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row>
    <row r="423" spans="1:29"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row>
    <row r="424" spans="1:29"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row>
    <row r="425" spans="1:29"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row>
    <row r="426" spans="1:29"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row>
    <row r="427" spans="1:29"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row>
    <row r="428" spans="1:29"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row>
    <row r="429" spans="1:29"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row>
    <row r="430" spans="1:29"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row>
    <row r="431" spans="1:29"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row>
    <row r="432" spans="1:29"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row>
    <row r="433" spans="1:29"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row>
    <row r="434" spans="1:29"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row>
    <row r="435" spans="1:29"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row>
    <row r="436" spans="1:29"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row>
    <row r="437" spans="1:29"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row>
    <row r="438" spans="1:29"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row>
    <row r="439" spans="1:29"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row>
    <row r="440" spans="1:29"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row>
    <row r="441" spans="1:29"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row>
    <row r="442" spans="1:29"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row>
    <row r="443" spans="1:29"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row>
    <row r="444" spans="1:29"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row>
    <row r="445" spans="1:29"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row>
    <row r="446" spans="1:29"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row>
    <row r="447" spans="1:29"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row>
    <row r="448" spans="1:29"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row>
    <row r="449" spans="1:29"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row>
    <row r="450" spans="1:29"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row>
    <row r="451" spans="1:29"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row>
    <row r="452" spans="1:29"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row>
    <row r="453" spans="1:29"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row>
    <row r="454" spans="1:29"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row>
    <row r="455" spans="1:29"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row>
    <row r="456" spans="1:29"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row>
    <row r="457" spans="1:29"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row>
    <row r="458" spans="1:29"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row>
    <row r="459" spans="1:29"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row>
    <row r="460" spans="1:29"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row>
    <row r="461" spans="1:29"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row>
    <row r="462" spans="1:29"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row>
    <row r="463" spans="1:29"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row>
    <row r="464" spans="1:29"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row>
    <row r="465" spans="1:29"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row>
    <row r="466" spans="1:29"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row>
    <row r="467" spans="1:29"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row>
    <row r="468" spans="1:29"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row>
    <row r="469" spans="1:29"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row>
    <row r="470" spans="1:29"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row>
    <row r="471" spans="1:29"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row>
    <row r="472" spans="1:29"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row>
    <row r="473" spans="1:29"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row>
    <row r="474" spans="1:29"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row>
    <row r="475" spans="1:29"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row>
    <row r="476" spans="1:29"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row>
    <row r="477" spans="1:29"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row>
    <row r="478" spans="1:29"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row>
    <row r="479" spans="1:29"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row>
    <row r="480" spans="1:29"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row>
    <row r="481" spans="1:29"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row>
    <row r="482" spans="1:29"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row>
    <row r="483" spans="1:29"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row>
    <row r="484" spans="1:29"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row>
    <row r="485" spans="1:29"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row>
    <row r="486" spans="1:29"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row>
    <row r="487" spans="1:29"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row>
    <row r="488" spans="1:29"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row>
    <row r="489" spans="1:29"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row>
    <row r="490" spans="1:29"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row>
    <row r="491" spans="1:29" x14ac:dyDescent="0.2">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row>
    <row r="492" spans="1:29" x14ac:dyDescent="0.2">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row>
    <row r="493" spans="1:29" x14ac:dyDescent="0.2">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row>
    <row r="494" spans="1:29" x14ac:dyDescent="0.2">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row>
    <row r="495" spans="1:29" x14ac:dyDescent="0.2">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row>
    <row r="496" spans="1:29" x14ac:dyDescent="0.2">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row>
    <row r="497" spans="2:29" x14ac:dyDescent="0.2">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row>
    <row r="498" spans="2:29" x14ac:dyDescent="0.2">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row>
    <row r="499" spans="2:29" x14ac:dyDescent="0.2">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row>
    <row r="500" spans="2:29" x14ac:dyDescent="0.2">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row>
    <row r="501" spans="2:29" x14ac:dyDescent="0.2">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row>
    <row r="502" spans="2:29" x14ac:dyDescent="0.2">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row>
    <row r="503" spans="2:29" x14ac:dyDescent="0.2">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row>
    <row r="504" spans="2:29" x14ac:dyDescent="0.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row>
    <row r="505" spans="2:29" x14ac:dyDescent="0.2">
      <c r="B505" s="111"/>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row>
    <row r="506" spans="2:29" x14ac:dyDescent="0.2">
      <c r="B506" s="111"/>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row>
    <row r="507" spans="2:29" x14ac:dyDescent="0.2">
      <c r="B507" s="111"/>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row>
    <row r="508" spans="2:29" x14ac:dyDescent="0.2">
      <c r="B508" s="111"/>
    </row>
  </sheetData>
  <sheetProtection algorithmName="SHA-512" hashValue="ivUSn1jLFHXaevOmR3AOQCnMgUji8Fx1eLJNO8D+pcil/AMB7FkRHjDgzNDDWS7S5mPJqB9HmBC6C3tmv6ebxQ==" saltValue="GUMeXPiqZRfSWfZDImVo/A==" spinCount="100000" sheet="1" objects="1" scenarios="1"/>
  <mergeCells count="159">
    <mergeCell ref="B3:AB3"/>
    <mergeCell ref="C4:D4"/>
    <mergeCell ref="E4:F4"/>
    <mergeCell ref="G4:H4"/>
    <mergeCell ref="I4:J4"/>
    <mergeCell ref="K4:L4"/>
    <mergeCell ref="M4:N4"/>
    <mergeCell ref="O4:P4"/>
    <mergeCell ref="Q4:R4"/>
    <mergeCell ref="S4:T4"/>
    <mergeCell ref="U4:V4"/>
    <mergeCell ref="W4:X4"/>
    <mergeCell ref="Y4:Z4"/>
    <mergeCell ref="AA4:AB4"/>
    <mergeCell ref="C5:M5"/>
    <mergeCell ref="P5:AA5"/>
    <mergeCell ref="C11:J11"/>
    <mergeCell ref="K11:M11"/>
    <mergeCell ref="P11:AA11"/>
    <mergeCell ref="C8:H8"/>
    <mergeCell ref="I8:J8"/>
    <mergeCell ref="K8:M8"/>
    <mergeCell ref="P8:X8"/>
    <mergeCell ref="Y8:AA8"/>
    <mergeCell ref="C9:J9"/>
    <mergeCell ref="K9:M9"/>
    <mergeCell ref="K6:M6"/>
    <mergeCell ref="C7:J7"/>
    <mergeCell ref="K7:M7"/>
    <mergeCell ref="P7:X7"/>
    <mergeCell ref="Y7:AA7"/>
    <mergeCell ref="C10:J10"/>
    <mergeCell ref="K10:M10"/>
    <mergeCell ref="C6:J6"/>
    <mergeCell ref="C16:J16"/>
    <mergeCell ref="K16:M16"/>
    <mergeCell ref="P16:X16"/>
    <mergeCell ref="Y16:AA16"/>
    <mergeCell ref="C13:J13"/>
    <mergeCell ref="K13:M13"/>
    <mergeCell ref="C14:J14"/>
    <mergeCell ref="K14:M14"/>
    <mergeCell ref="P14:X14"/>
    <mergeCell ref="Y14:AA14"/>
    <mergeCell ref="C12:J12"/>
    <mergeCell ref="K12:M12"/>
    <mergeCell ref="P12:V12"/>
    <mergeCell ref="W12:AA12"/>
    <mergeCell ref="C15:J15"/>
    <mergeCell ref="K15:M15"/>
    <mergeCell ref="P15:X15"/>
    <mergeCell ref="Y15:AA15"/>
    <mergeCell ref="P13:V13"/>
    <mergeCell ref="W13:AA13"/>
    <mergeCell ref="H17:J17"/>
    <mergeCell ref="K17:M17"/>
    <mergeCell ref="P17:X17"/>
    <mergeCell ref="Y17:AA17"/>
    <mergeCell ref="C18:J18"/>
    <mergeCell ref="K18:M18"/>
    <mergeCell ref="Y18:AA18"/>
    <mergeCell ref="P18:X18"/>
    <mergeCell ref="P23:X23"/>
    <mergeCell ref="Y23:AA23"/>
    <mergeCell ref="C19:J19"/>
    <mergeCell ref="K19:M19"/>
    <mergeCell ref="Y19:AA19"/>
    <mergeCell ref="C20:J20"/>
    <mergeCell ref="K20:M20"/>
    <mergeCell ref="P19:X19"/>
    <mergeCell ref="P20:V20"/>
    <mergeCell ref="W20:AA20"/>
    <mergeCell ref="C24:J24"/>
    <mergeCell ref="K24:M24"/>
    <mergeCell ref="P24:X24"/>
    <mergeCell ref="Y24:AA24"/>
    <mergeCell ref="C25:J25"/>
    <mergeCell ref="K25:M25"/>
    <mergeCell ref="P25:X25"/>
    <mergeCell ref="Y25:AA25"/>
    <mergeCell ref="C21:J21"/>
    <mergeCell ref="K21:M21"/>
    <mergeCell ref="C22:J22"/>
    <mergeCell ref="K22:M22"/>
    <mergeCell ref="P22:AA22"/>
    <mergeCell ref="C23:J23"/>
    <mergeCell ref="K23:M23"/>
    <mergeCell ref="C41:J41"/>
    <mergeCell ref="K41:M41"/>
    <mergeCell ref="P6:V6"/>
    <mergeCell ref="W6:AA6"/>
    <mergeCell ref="P9:V9"/>
    <mergeCell ref="W9:AA9"/>
    <mergeCell ref="P28:X28"/>
    <mergeCell ref="C27:J27"/>
    <mergeCell ref="K27:M27"/>
    <mergeCell ref="P27:X27"/>
    <mergeCell ref="Y27:AA27"/>
    <mergeCell ref="P26:X26"/>
    <mergeCell ref="Y26:AA26"/>
    <mergeCell ref="C26:J26"/>
    <mergeCell ref="K26:M26"/>
    <mergeCell ref="C28:J28"/>
    <mergeCell ref="K28:M28"/>
    <mergeCell ref="C37:J37"/>
    <mergeCell ref="C33:J33"/>
    <mergeCell ref="K33:M33"/>
    <mergeCell ref="Y28:AA28"/>
    <mergeCell ref="C29:J29"/>
    <mergeCell ref="K29:M29"/>
    <mergeCell ref="Y29:AA29"/>
    <mergeCell ref="K35:M35"/>
    <mergeCell ref="W38:X38"/>
    <mergeCell ref="Y37:AA37"/>
    <mergeCell ref="P38:V38"/>
    <mergeCell ref="P30:X30"/>
    <mergeCell ref="P33:V33"/>
    <mergeCell ref="W33:AA33"/>
    <mergeCell ref="P31:V31"/>
    <mergeCell ref="AA2:AB2"/>
    <mergeCell ref="B2:Z2"/>
    <mergeCell ref="C17:G17"/>
    <mergeCell ref="P29:X29"/>
    <mergeCell ref="C34:J34"/>
    <mergeCell ref="K34:M34"/>
    <mergeCell ref="P34:X34"/>
    <mergeCell ref="Y34:AA34"/>
    <mergeCell ref="C30:J30"/>
    <mergeCell ref="K30:M30"/>
    <mergeCell ref="W31:AA31"/>
    <mergeCell ref="Y30:AA30"/>
    <mergeCell ref="C31:J31"/>
    <mergeCell ref="C32:J32"/>
    <mergeCell ref="K32:M32"/>
    <mergeCell ref="K31:M31"/>
    <mergeCell ref="P42:AA42"/>
    <mergeCell ref="P36:V36"/>
    <mergeCell ref="W36:X36"/>
    <mergeCell ref="Y36:AA36"/>
    <mergeCell ref="P37:V37"/>
    <mergeCell ref="W37:X37"/>
    <mergeCell ref="C42:I42"/>
    <mergeCell ref="J42:M42"/>
    <mergeCell ref="AJ34:BF40"/>
    <mergeCell ref="K37:M37"/>
    <mergeCell ref="C38:J38"/>
    <mergeCell ref="K38:M38"/>
    <mergeCell ref="K39:M39"/>
    <mergeCell ref="C39:J39"/>
    <mergeCell ref="C35:J35"/>
    <mergeCell ref="C40:J40"/>
    <mergeCell ref="K40:M40"/>
    <mergeCell ref="C36:J36"/>
    <mergeCell ref="K36:M36"/>
    <mergeCell ref="P39:AA39"/>
    <mergeCell ref="P35:AA35"/>
    <mergeCell ref="P41:AA41"/>
    <mergeCell ref="P40:AA40"/>
    <mergeCell ref="Y38:AA38"/>
  </mergeCells>
  <hyperlinks>
    <hyperlink ref="E4:F4" location="Jan!A1" display="Jan" xr:uid="{DA7202FF-4E87-4D16-8A16-2838B54E4AF8}"/>
    <hyperlink ref="G4:H4" location="Feb!A1" display="Feb" xr:uid="{15DBB882-9812-419A-8A4E-020F76B93FC1}"/>
    <hyperlink ref="I4:J4" location="March!A1" display="March" xr:uid="{68565F40-36ED-4480-B71C-BD78F2202875}"/>
    <hyperlink ref="K4:L4" location="April!A1" display="April" xr:uid="{45894516-8963-4644-8333-C74E3CFDA240}"/>
    <hyperlink ref="M4:N4" location="May!A1" display="May" xr:uid="{C10D0745-AA20-4223-BAE1-7FC91BFC8CD9}"/>
    <hyperlink ref="O4:P4" location="June!A1" display="June" xr:uid="{C09508E1-D5A0-4A6F-B417-FDB824FCA644}"/>
    <hyperlink ref="Q4:R4" location="July!A1" display="July" xr:uid="{4D90358F-5022-4DAC-9A27-88FC1BBBC648}"/>
    <hyperlink ref="S4:T4" location="Aug!A1" display="Aug" xr:uid="{BA6C94FA-7AC7-4FCE-913B-4E42F555D397}"/>
    <hyperlink ref="U4:V4" location="Sep!A1" display="Sep" xr:uid="{7A35E3BA-5788-481F-A0B8-7BABC040A72B}"/>
    <hyperlink ref="W4:X4" location="Oct!A1" display="Oct" xr:uid="{F35CE7F4-B2B2-44F6-A203-A6B5F42F31CB}"/>
    <hyperlink ref="Y4:Z4" location="Nov!A1" display="Nov" xr:uid="{A3B576A9-0C92-459F-8C81-F75314A7C228}"/>
    <hyperlink ref="AA4:AB4" location="Dec!A1" display="Dec" xr:uid="{AAD25D4A-8134-49EC-AC90-F8D3F85A259D}"/>
    <hyperlink ref="C4:D4" location="'Main Page (Total)'!A1" display="Total" xr:uid="{F17421AD-2C4D-451D-9739-A866D2929C2F}"/>
    <hyperlink ref="C20:J20" r:id="rId1" display="Payroll Processing Fee" xr:uid="{396C146F-EDF8-40A6-B93D-875FBE45AE51}"/>
    <hyperlink ref="P41:X41" r:id="rId2" display="Net Profit/Loss" xr:uid="{F43D34C0-7522-4F46-A591-12FF30E4B0D3}"/>
  </hyperlinks>
  <pageMargins left="0.75" right="0.75" top="1" bottom="1" header="0.5" footer="0.5"/>
  <pageSetup orientation="portrait" r:id="rId3"/>
  <headerFooter alignWithMargins="0"/>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3716-6799-4F5F-AC47-2BA3DD92758E}">
  <dimension ref="A1:BI656"/>
  <sheetViews>
    <sheetView tabSelected="1" zoomScaleNormal="100" workbookViewId="0">
      <selection activeCell="P2" sqref="P2"/>
    </sheetView>
  </sheetViews>
  <sheetFormatPr defaultRowHeight="15" x14ac:dyDescent="0.25"/>
  <cols>
    <col min="1" max="1" width="31.42578125" customWidth="1"/>
    <col min="2" max="2" width="24.28515625" customWidth="1"/>
    <col min="3" max="3" width="19.7109375" customWidth="1"/>
    <col min="4" max="4" width="15.42578125" customWidth="1"/>
    <col min="5" max="6" width="19.7109375" customWidth="1"/>
    <col min="7" max="7" width="9.140625" style="203" customWidth="1"/>
    <col min="8" max="8" width="9.140625" style="215" hidden="1" customWidth="1"/>
    <col min="9" max="9" width="9.140625" hidden="1" customWidth="1"/>
    <col min="10" max="10" width="24.85546875" hidden="1" customWidth="1"/>
    <col min="11" max="11" width="16.7109375" hidden="1" customWidth="1"/>
    <col min="12" max="12" width="12.42578125" hidden="1" customWidth="1"/>
    <col min="13" max="13" width="24.85546875" hidden="1" customWidth="1"/>
    <col min="14" max="14" width="16.7109375" hidden="1" customWidth="1"/>
    <col min="15" max="15" width="12.42578125" hidden="1" customWidth="1"/>
    <col min="16" max="17" width="9.140625" style="50" customWidth="1"/>
    <col min="18" max="20" width="9.140625" style="50"/>
    <col min="21" max="21" width="9.140625" style="50" customWidth="1"/>
    <col min="22" max="61" width="9.140625" style="50"/>
  </cols>
  <sheetData>
    <row r="1" spans="1:26" ht="23.25" x14ac:dyDescent="0.35">
      <c r="A1" s="751" t="s">
        <v>463</v>
      </c>
      <c r="B1" s="752"/>
      <c r="C1" s="752"/>
      <c r="D1" s="749">
        <v>2024</v>
      </c>
      <c r="E1" s="750" t="s">
        <v>0</v>
      </c>
      <c r="F1" s="750" t="s">
        <v>464</v>
      </c>
      <c r="G1" s="206">
        <f>CHOOSE(MATCH(UPPER(F1),{"JAN","FEB","MAR","APR","MAY","JUN","JUL","AUG","SEP","OCT","NOV","DEC"},0),1,2,3,4,5,6,7,8,9,10,11,12)</f>
        <v>1</v>
      </c>
      <c r="H1" s="214"/>
      <c r="J1" s="1"/>
      <c r="M1" s="1"/>
      <c r="O1" s="415"/>
      <c r="P1" s="416"/>
      <c r="Q1" s="416"/>
      <c r="R1" s="416"/>
      <c r="S1" s="416"/>
      <c r="T1" s="416"/>
      <c r="U1" s="416"/>
      <c r="V1" s="416"/>
      <c r="W1" s="416"/>
    </row>
    <row r="2" spans="1:26" ht="30" customHeight="1" x14ac:dyDescent="0.3">
      <c r="A2" s="155" t="s">
        <v>376</v>
      </c>
      <c r="B2" s="155" t="s">
        <v>457</v>
      </c>
      <c r="C2" s="155" t="s">
        <v>454</v>
      </c>
      <c r="D2" s="155" t="s">
        <v>117</v>
      </c>
      <c r="E2" s="142" t="s">
        <v>375</v>
      </c>
      <c r="F2" s="139" t="s">
        <v>374</v>
      </c>
      <c r="G2" s="206"/>
      <c r="J2" s="3"/>
      <c r="M2" s="3"/>
    </row>
    <row r="3" spans="1:26" ht="15" customHeight="1" x14ac:dyDescent="0.25">
      <c r="A3" s="2" t="s">
        <v>460</v>
      </c>
      <c r="B3" s="28">
        <v>0</v>
      </c>
      <c r="C3" s="28">
        <v>0</v>
      </c>
      <c r="D3" s="37">
        <v>0</v>
      </c>
      <c r="E3" s="22">
        <f>B3-D3</f>
        <v>0</v>
      </c>
      <c r="F3" s="140">
        <f>(E3/$G$1)*12</f>
        <v>0</v>
      </c>
      <c r="J3" t="s">
        <v>53</v>
      </c>
      <c r="M3" t="s">
        <v>53</v>
      </c>
      <c r="O3" s="417"/>
      <c r="P3" s="417"/>
      <c r="Q3" s="417"/>
      <c r="R3" s="417"/>
      <c r="S3" s="417"/>
      <c r="T3" s="417"/>
      <c r="U3" s="417"/>
      <c r="V3" s="417"/>
      <c r="W3" s="51"/>
    </row>
    <row r="4" spans="1:26" ht="15" customHeight="1" x14ac:dyDescent="0.25">
      <c r="A4" s="2" t="s">
        <v>461</v>
      </c>
      <c r="B4" s="28">
        <v>0</v>
      </c>
      <c r="C4" s="28">
        <v>0</v>
      </c>
      <c r="D4" s="37">
        <v>0</v>
      </c>
      <c r="E4" s="22">
        <f>B4-D4</f>
        <v>0</v>
      </c>
      <c r="F4" s="140">
        <f t="shared" ref="F4:F11" si="0">(E4/$G$1)*12</f>
        <v>0</v>
      </c>
      <c r="G4" s="217"/>
      <c r="P4" s="51"/>
      <c r="Q4" s="51"/>
      <c r="R4" s="51"/>
      <c r="S4" s="51"/>
      <c r="T4" s="51"/>
      <c r="U4" s="51"/>
      <c r="V4" s="51"/>
      <c r="W4" s="51"/>
    </row>
    <row r="5" spans="1:26" x14ac:dyDescent="0.25">
      <c r="A5" s="2" t="s">
        <v>462</v>
      </c>
      <c r="B5" s="28">
        <v>0</v>
      </c>
      <c r="C5" s="28">
        <v>0</v>
      </c>
      <c r="D5" s="37">
        <v>0</v>
      </c>
      <c r="E5" s="22">
        <f>B5-D5</f>
        <v>0</v>
      </c>
      <c r="F5" s="140">
        <f t="shared" si="0"/>
        <v>0</v>
      </c>
      <c r="I5" s="5" t="s">
        <v>7</v>
      </c>
    </row>
    <row r="6" spans="1:26" ht="15" customHeight="1" x14ac:dyDescent="0.25">
      <c r="A6" s="2" t="s">
        <v>467</v>
      </c>
      <c r="B6" s="28">
        <v>0</v>
      </c>
      <c r="C6" s="28"/>
      <c r="D6" s="218" t="s">
        <v>465</v>
      </c>
      <c r="E6" s="22">
        <f t="shared" ref="E6:E9" si="1">B6</f>
        <v>0</v>
      </c>
      <c r="F6" s="140">
        <f>(E6/$G$1)*12</f>
        <v>0</v>
      </c>
      <c r="J6" t="s">
        <v>9</v>
      </c>
      <c r="K6" s="40">
        <f>E18-E9</f>
        <v>-29200</v>
      </c>
      <c r="M6" t="s">
        <v>9</v>
      </c>
      <c r="N6" s="40">
        <f>F18</f>
        <v>-29200</v>
      </c>
      <c r="P6" s="52"/>
      <c r="Q6" s="52"/>
      <c r="R6" s="52"/>
      <c r="S6" s="52"/>
      <c r="T6" s="52"/>
      <c r="U6" s="52"/>
      <c r="V6" s="52"/>
      <c r="W6" s="52"/>
      <c r="X6" s="52"/>
    </row>
    <row r="7" spans="1:26" x14ac:dyDescent="0.25">
      <c r="A7" s="2" t="s">
        <v>468</v>
      </c>
      <c r="B7" s="28">
        <v>0</v>
      </c>
      <c r="C7" s="28"/>
      <c r="D7" s="37">
        <v>0</v>
      </c>
      <c r="E7" s="22">
        <f t="shared" si="1"/>
        <v>0</v>
      </c>
      <c r="F7" s="140">
        <f t="shared" si="0"/>
        <v>0</v>
      </c>
      <c r="J7" t="s">
        <v>11</v>
      </c>
      <c r="K7" s="40" t="s">
        <v>28</v>
      </c>
      <c r="M7" t="s">
        <v>11</v>
      </c>
      <c r="N7" s="40" t="s">
        <v>28</v>
      </c>
      <c r="P7" s="51"/>
      <c r="Q7" s="51"/>
      <c r="R7" s="51"/>
      <c r="S7" s="51"/>
      <c r="T7" s="51"/>
      <c r="U7" s="51"/>
      <c r="V7" s="51"/>
    </row>
    <row r="8" spans="1:26" ht="15" customHeight="1" x14ac:dyDescent="0.25">
      <c r="A8" s="6" t="s">
        <v>13</v>
      </c>
      <c r="B8" s="29">
        <v>0</v>
      </c>
      <c r="C8" s="29"/>
      <c r="D8" s="37">
        <v>0</v>
      </c>
      <c r="E8" s="143">
        <f t="shared" si="1"/>
        <v>0</v>
      </c>
      <c r="F8" s="140">
        <f t="shared" si="0"/>
        <v>0</v>
      </c>
      <c r="J8" t="s">
        <v>14</v>
      </c>
      <c r="K8" s="41" t="e">
        <f ca="1">VLOOKUP(K6,INDIRECT(E1),3,TRUE)+((K6-VLOOKUP(K6,INDIRECT(E1),1,TRUE))*VLOOKUP(K6,INDIRECT(E1),2,TRUE))</f>
        <v>#N/A</v>
      </c>
      <c r="M8" t="s">
        <v>14</v>
      </c>
      <c r="N8" s="41" t="e">
        <f ca="1">VLOOKUP(N6,INDIRECT(E1),3,TRUE)+((N6-VLOOKUP(N6,INDIRECT(E1),1,TRUE))*VLOOKUP(N6,INDIRECT(E1),2,TRUE))</f>
        <v>#N/A</v>
      </c>
      <c r="P8" s="51"/>
      <c r="Q8" s="51"/>
      <c r="R8" s="51"/>
      <c r="S8" s="51"/>
      <c r="T8" s="51"/>
      <c r="U8" s="51"/>
      <c r="V8" s="51"/>
    </row>
    <row r="9" spans="1:26" x14ac:dyDescent="0.25">
      <c r="A9" s="6" t="s">
        <v>17</v>
      </c>
      <c r="B9" s="29">
        <v>0</v>
      </c>
      <c r="C9" s="29"/>
      <c r="D9" s="218" t="s">
        <v>466</v>
      </c>
      <c r="E9" s="143">
        <f t="shared" si="1"/>
        <v>0</v>
      </c>
      <c r="F9" s="140">
        <f t="shared" si="0"/>
        <v>0</v>
      </c>
      <c r="J9" t="s">
        <v>16</v>
      </c>
      <c r="K9" s="42" t="e">
        <f ca="1">VLOOKUP(K6,INDIRECT(K7),2,TRUE)</f>
        <v>#N/A</v>
      </c>
      <c r="M9" t="s">
        <v>16</v>
      </c>
      <c r="N9" s="42" t="e">
        <f ca="1">VLOOKUP(N6,INDIRECT(N7),2,TRUE)</f>
        <v>#N/A</v>
      </c>
      <c r="P9" s="51"/>
      <c r="Q9" s="51"/>
      <c r="R9" s="51"/>
      <c r="S9" s="51"/>
      <c r="T9" s="51"/>
      <c r="U9" s="51"/>
      <c r="V9" s="51"/>
    </row>
    <row r="10" spans="1:26" ht="15" customHeight="1" x14ac:dyDescent="0.25">
      <c r="A10" s="8" t="s">
        <v>118</v>
      </c>
      <c r="B10" s="28">
        <v>0</v>
      </c>
      <c r="C10" s="29">
        <v>0</v>
      </c>
      <c r="D10" s="37">
        <v>0</v>
      </c>
      <c r="E10" s="143">
        <f>B10</f>
        <v>0</v>
      </c>
      <c r="F10" s="140">
        <f t="shared" si="0"/>
        <v>0</v>
      </c>
      <c r="J10" t="s">
        <v>18</v>
      </c>
      <c r="K10" s="42" t="e">
        <f ca="1">K8/K6</f>
        <v>#N/A</v>
      </c>
      <c r="M10" t="s">
        <v>18</v>
      </c>
      <c r="N10" s="42" t="e">
        <f ca="1">N8/N6</f>
        <v>#N/A</v>
      </c>
      <c r="P10" s="52" t="s">
        <v>44</v>
      </c>
      <c r="Q10" s="51"/>
      <c r="R10" s="51"/>
      <c r="S10" s="51"/>
      <c r="T10" s="51"/>
      <c r="U10" s="51"/>
      <c r="V10" s="51"/>
    </row>
    <row r="11" spans="1:26" ht="15.75" thickBot="1" x14ac:dyDescent="0.3">
      <c r="A11" s="9" t="s">
        <v>119</v>
      </c>
      <c r="B11" s="30">
        <v>0</v>
      </c>
      <c r="C11" s="30"/>
      <c r="D11" s="58">
        <f>E22/2</f>
        <v>0</v>
      </c>
      <c r="E11" s="144">
        <f>B11-D11</f>
        <v>0</v>
      </c>
      <c r="F11" s="140">
        <f t="shared" si="0"/>
        <v>0</v>
      </c>
      <c r="P11" s="51"/>
      <c r="Q11" s="51"/>
      <c r="R11" s="51"/>
      <c r="S11" s="51"/>
      <c r="T11" s="51"/>
      <c r="U11" s="51"/>
      <c r="V11" s="51"/>
    </row>
    <row r="12" spans="1:26" ht="15.75" customHeight="1" thickTop="1" x14ac:dyDescent="0.25">
      <c r="A12" s="59" t="s">
        <v>20</v>
      </c>
      <c r="B12" s="12">
        <f>SUM(B3:B11)</f>
        <v>0</v>
      </c>
      <c r="C12" s="12">
        <f t="shared" ref="C12" si="2">SUM(C3:C11)</f>
        <v>0</v>
      </c>
      <c r="D12" s="71">
        <f>SUM(D3:D11)</f>
        <v>0</v>
      </c>
      <c r="E12" s="145">
        <f>SUM(E3:E11)</f>
        <v>0</v>
      </c>
      <c r="F12" s="141">
        <f>SUM(F3:F11)</f>
        <v>0</v>
      </c>
      <c r="I12" s="5" t="s">
        <v>12</v>
      </c>
      <c r="P12" s="414" t="s">
        <v>44</v>
      </c>
      <c r="Q12" s="414"/>
      <c r="R12" s="414"/>
      <c r="S12" s="51"/>
      <c r="T12" s="51"/>
      <c r="U12" s="51"/>
      <c r="V12" s="51"/>
    </row>
    <row r="13" spans="1:26" x14ac:dyDescent="0.25">
      <c r="A13" s="14"/>
      <c r="B13" s="14"/>
      <c r="C13" s="14"/>
      <c r="D13" s="14"/>
      <c r="E13" s="14"/>
      <c r="F13" s="14"/>
      <c r="P13" s="51"/>
      <c r="Q13" s="51"/>
      <c r="R13" s="51"/>
      <c r="S13" s="51"/>
      <c r="T13" s="51"/>
      <c r="U13" s="51"/>
      <c r="V13" s="51"/>
    </row>
    <row r="14" spans="1:26" ht="15" customHeight="1" x14ac:dyDescent="0.25">
      <c r="A14" s="418" t="s">
        <v>56</v>
      </c>
      <c r="B14" s="419"/>
      <c r="C14" s="419"/>
      <c r="D14" s="420"/>
      <c r="E14" s="146">
        <f>IF(E1="Single",14600,IF(E1="MFJ",29200,IF(E1="MFS",14600,IF(E1="HH",21900))))</f>
        <v>29200</v>
      </c>
      <c r="F14" s="148">
        <f>E14</f>
        <v>29200</v>
      </c>
      <c r="J14" s="15" t="s">
        <v>21</v>
      </c>
      <c r="K14" s="15" t="s">
        <v>22</v>
      </c>
      <c r="L14" s="15" t="s">
        <v>23</v>
      </c>
      <c r="M14" s="15" t="s">
        <v>21</v>
      </c>
      <c r="N14" s="15" t="s">
        <v>22</v>
      </c>
      <c r="O14" s="424"/>
      <c r="P14" s="424"/>
      <c r="Q14" s="424"/>
      <c r="R14" s="424"/>
      <c r="S14" s="424"/>
      <c r="T14" s="424"/>
      <c r="U14" s="424"/>
      <c r="V14" s="424"/>
      <c r="W14" s="424"/>
      <c r="X14" s="424"/>
      <c r="Y14" s="424"/>
      <c r="Z14" s="424"/>
    </row>
    <row r="15" spans="1:26" x14ac:dyDescent="0.25">
      <c r="A15" s="14"/>
      <c r="B15" s="16"/>
      <c r="C15" s="16"/>
      <c r="D15" s="14"/>
      <c r="E15" s="16"/>
      <c r="F15" s="16"/>
      <c r="J15" s="17">
        <v>0</v>
      </c>
      <c r="K15" s="18">
        <v>0.1</v>
      </c>
      <c r="L15" s="19">
        <f ca="1">IFERROR(ROUND((Single210[[#This Row],[From]]-OFFSET(Single210[[#This Row],[From]],-1,0))*OFFSET(Single210[[#This Row],[Cumulative]],-1,-1),2)+OFFSET(Single210[[#This Row],[Cumulative]],-1,0),0)</f>
        <v>0</v>
      </c>
      <c r="M15" s="17">
        <v>0</v>
      </c>
      <c r="N15" s="18">
        <v>0.1</v>
      </c>
      <c r="O15" s="19">
        <f ca="1">IFERROR(ROUND((#REF!-OFFSET(#REF!,-1,0))*OFFSET(#REF!,-1,-1),2)+OFFSET(#REF!,-1,0),0)</f>
        <v>0</v>
      </c>
      <c r="P15" s="51"/>
      <c r="Q15" s="51"/>
      <c r="R15" s="51"/>
      <c r="S15" s="51"/>
      <c r="T15" s="51"/>
      <c r="U15" s="51"/>
      <c r="V15" s="51"/>
    </row>
    <row r="16" spans="1:26" ht="15" customHeight="1" x14ac:dyDescent="0.25">
      <c r="A16" s="405" t="s">
        <v>48</v>
      </c>
      <c r="B16" s="406"/>
      <c r="C16" s="406"/>
      <c r="D16" s="21">
        <f>((B10+B11)-D11)*0.2</f>
        <v>0</v>
      </c>
      <c r="E16" s="22">
        <f>IF(F12 &lt; 364200, D16, 0)</f>
        <v>0</v>
      </c>
      <c r="F16" s="140">
        <f>(E16/G1)*12</f>
        <v>0</v>
      </c>
      <c r="J16" s="17">
        <v>11600</v>
      </c>
      <c r="K16" s="18">
        <v>0.12</v>
      </c>
      <c r="L16" s="19">
        <f ca="1">IFERROR(ROUND((Single210[[#This Row],[From]]-OFFSET(Single210[[#This Row],[From]],-1,0))*OFFSET(Single210[[#This Row],[Cumulative]],-1,-1),2)+OFFSET(Single210[[#This Row],[Cumulative]],-1,0),0)</f>
        <v>1160</v>
      </c>
      <c r="M16" s="17">
        <v>11600</v>
      </c>
      <c r="N16" s="18">
        <v>0.12</v>
      </c>
      <c r="O16" s="19">
        <f ca="1">IFERROR(ROUND((#REF!-OFFSET(#REF!,-1,0))*OFFSET(#REF!,-1,-1),2)+OFFSET(#REF!,-1,0),0)</f>
        <v>0</v>
      </c>
      <c r="P16" s="51"/>
      <c r="Q16" s="51"/>
      <c r="R16" s="51"/>
      <c r="S16" s="51"/>
      <c r="T16" s="51"/>
      <c r="U16" s="51"/>
      <c r="V16" s="51"/>
    </row>
    <row r="17" spans="1:22" x14ac:dyDescent="0.25">
      <c r="A17" s="14"/>
      <c r="B17" s="16"/>
      <c r="C17" s="16"/>
      <c r="D17" s="14"/>
      <c r="E17" s="16"/>
      <c r="F17" s="16"/>
      <c r="J17" s="17">
        <v>47150</v>
      </c>
      <c r="K17" s="18">
        <v>0.22</v>
      </c>
      <c r="L17" s="19">
        <f ca="1">IFERROR(ROUND((Single210[[#This Row],[From]]-OFFSET(Single210[[#This Row],[From]],-1,0))*OFFSET(Single210[[#This Row],[Cumulative]],-1,-1),2)+OFFSET(Single210[[#This Row],[Cumulative]],-1,0),0)</f>
        <v>5426</v>
      </c>
      <c r="M17" s="17">
        <v>47150</v>
      </c>
      <c r="N17" s="18">
        <v>0.22</v>
      </c>
      <c r="O17" s="19">
        <f ca="1">IFERROR(ROUND((#REF!-OFFSET(#REF!,-1,0))*OFFSET(#REF!,-1,-1),2)+OFFSET(#REF!,-1,0),0)</f>
        <v>0</v>
      </c>
      <c r="P17" s="51"/>
      <c r="Q17" s="51"/>
      <c r="R17" s="51"/>
      <c r="S17" s="51"/>
      <c r="T17" s="51"/>
      <c r="U17" s="51"/>
      <c r="V17" s="51"/>
    </row>
    <row r="18" spans="1:22" ht="15" customHeight="1" x14ac:dyDescent="0.25">
      <c r="A18" s="421" t="s">
        <v>469</v>
      </c>
      <c r="B18" s="422"/>
      <c r="C18" s="422"/>
      <c r="D18" s="423"/>
      <c r="E18" s="22">
        <f>E12-E14-E16-D7-D8-D10</f>
        <v>-29200</v>
      </c>
      <c r="F18" s="140">
        <f>F12-F14-F16-D7-D8-D10</f>
        <v>-29200</v>
      </c>
      <c r="J18" s="17">
        <v>100525</v>
      </c>
      <c r="K18" s="18">
        <v>0.24</v>
      </c>
      <c r="L18" s="19">
        <f ca="1">IFERROR(ROUND((Single210[[#This Row],[From]]-OFFSET(Single210[[#This Row],[From]],-1,0))*OFFSET(Single210[[#This Row],[Cumulative]],-1,-1),2)+OFFSET(Single210[[#This Row],[Cumulative]],-1,0),0)</f>
        <v>17168.5</v>
      </c>
      <c r="M18" s="17">
        <v>100525</v>
      </c>
      <c r="N18" s="18">
        <v>0.24</v>
      </c>
      <c r="O18" s="19">
        <f ca="1">IFERROR(ROUND((#REF!-OFFSET(#REF!,-1,0))*OFFSET(#REF!,-1,-1),2)+OFFSET(#REF!,-1,0),0)</f>
        <v>0</v>
      </c>
      <c r="P18" s="414"/>
      <c r="Q18" s="414"/>
      <c r="R18" s="414"/>
      <c r="S18" s="51"/>
      <c r="T18" s="51"/>
      <c r="U18" s="51"/>
      <c r="V18" s="51"/>
    </row>
    <row r="19" spans="1:22" x14ac:dyDescent="0.25">
      <c r="A19" s="14"/>
      <c r="B19" s="16"/>
      <c r="C19" s="16"/>
      <c r="D19" s="14"/>
      <c r="E19" s="14"/>
      <c r="F19" s="14"/>
      <c r="J19" s="17">
        <v>191950</v>
      </c>
      <c r="K19" s="18">
        <v>0.32</v>
      </c>
      <c r="L19" s="19">
        <f ca="1">IFERROR(ROUND((Single210[[#This Row],[From]]-OFFSET(Single210[[#This Row],[From]],-1,0))*OFFSET(Single210[[#This Row],[Cumulative]],-1,-1),2)+OFFSET(Single210[[#This Row],[Cumulative]],-1,0),0)</f>
        <v>39110.5</v>
      </c>
      <c r="M19" s="17">
        <v>191950</v>
      </c>
      <c r="N19" s="18">
        <v>0.32</v>
      </c>
      <c r="O19" s="19">
        <f ca="1">IFERROR(ROUND((#REF!-OFFSET(#REF!,-1,0))*OFFSET(#REF!,-1,-1),2)+OFFSET(#REF!,-1,0),0)</f>
        <v>0</v>
      </c>
      <c r="P19" s="51"/>
      <c r="Q19" s="51"/>
      <c r="R19" s="51"/>
      <c r="S19" s="51"/>
      <c r="T19" s="51"/>
      <c r="U19" s="51"/>
      <c r="V19" s="51"/>
    </row>
    <row r="20" spans="1:22" ht="15" customHeight="1" x14ac:dyDescent="0.25">
      <c r="A20" s="405" t="s">
        <v>120</v>
      </c>
      <c r="B20" s="406"/>
      <c r="C20" s="109">
        <f>B9*0.15</f>
        <v>0</v>
      </c>
      <c r="D20" s="110">
        <f>B9*B36</f>
        <v>0</v>
      </c>
      <c r="E20" s="22">
        <f>MIN(D20,C20)</f>
        <v>0</v>
      </c>
      <c r="F20" s="140">
        <f>(E20/G1)*12</f>
        <v>0</v>
      </c>
      <c r="J20" s="17">
        <v>243725</v>
      </c>
      <c r="K20" s="18">
        <v>0.35</v>
      </c>
      <c r="L20" s="19">
        <f ca="1">IFERROR(ROUND((Single210[[#This Row],[From]]-OFFSET(Single210[[#This Row],[From]],-1,0))*OFFSET(Single210[[#This Row],[Cumulative]],-1,-1),2)+OFFSET(Single210[[#This Row],[Cumulative]],-1,0),0)</f>
        <v>55678.5</v>
      </c>
      <c r="M20" s="17">
        <v>243725</v>
      </c>
      <c r="N20" s="18">
        <v>0.35</v>
      </c>
      <c r="O20" s="19">
        <f ca="1">IFERROR(ROUND((#REF!-OFFSET(#REF!,-1,0))*OFFSET(#REF!,-1,-1),2)+OFFSET(#REF!,-1,0),0)</f>
        <v>0</v>
      </c>
      <c r="P20" s="52"/>
      <c r="Q20" s="52"/>
      <c r="R20" s="52"/>
      <c r="S20" s="54"/>
      <c r="T20" s="51"/>
      <c r="U20" s="51"/>
      <c r="V20" s="51"/>
    </row>
    <row r="21" spans="1:22" ht="15" customHeight="1" x14ac:dyDescent="0.25">
      <c r="A21" s="14"/>
      <c r="B21" s="107">
        <f>B11*0.9235</f>
        <v>0</v>
      </c>
      <c r="C21" s="74">
        <f>B21*0.124</f>
        <v>0</v>
      </c>
      <c r="D21" s="75">
        <f>160200*0.124</f>
        <v>19864.8</v>
      </c>
      <c r="E21" s="33"/>
      <c r="F21" s="33"/>
      <c r="J21" s="17">
        <v>609350</v>
      </c>
      <c r="K21" s="26">
        <v>0.37</v>
      </c>
      <c r="L21" s="19">
        <f ca="1">IFERROR(ROUND((Single210[[#This Row],[From]]-OFFSET(Single210[[#This Row],[From]],-1,0))*OFFSET(Single210[[#This Row],[Cumulative]],-1,-1),2)+OFFSET(Single210[[#This Row],[Cumulative]],-1,0),0)</f>
        <v>183647.25</v>
      </c>
      <c r="M21" s="17">
        <v>609350</v>
      </c>
      <c r="N21" s="26">
        <v>0.37</v>
      </c>
      <c r="O21" s="19">
        <f ca="1">IFERROR(ROUND((#REF!-OFFSET(#REF!,-1,0))*OFFSET(#REF!,-1,-1),2)+OFFSET(#REF!,-1,0),0)</f>
        <v>0</v>
      </c>
      <c r="P21" s="51"/>
      <c r="Q21" s="51"/>
      <c r="R21" s="51"/>
      <c r="S21" s="51"/>
      <c r="T21" s="51"/>
      <c r="U21" s="51"/>
      <c r="V21" s="51"/>
    </row>
    <row r="22" spans="1:22" ht="15" customHeight="1" x14ac:dyDescent="0.25">
      <c r="A22" s="405" t="s">
        <v>121</v>
      </c>
      <c r="B22" s="406"/>
      <c r="C22" s="31">
        <f>MIN(C21,D21)</f>
        <v>0</v>
      </c>
      <c r="D22" s="72">
        <f>B21*0.029</f>
        <v>0</v>
      </c>
      <c r="E22" s="22">
        <f>D22+C22</f>
        <v>0</v>
      </c>
      <c r="F22" s="140">
        <f>(E22/G1)*12</f>
        <v>0</v>
      </c>
      <c r="P22" s="51"/>
      <c r="Q22" s="51"/>
      <c r="R22" s="51"/>
      <c r="S22" s="51"/>
      <c r="T22" s="51"/>
      <c r="U22" s="51"/>
      <c r="V22" s="51"/>
    </row>
    <row r="23" spans="1:22" x14ac:dyDescent="0.25">
      <c r="A23" s="14"/>
      <c r="B23" s="14"/>
      <c r="C23" s="14"/>
      <c r="D23" s="14"/>
      <c r="E23" s="34"/>
      <c r="F23" s="34"/>
      <c r="P23" s="51"/>
      <c r="Q23" s="51"/>
      <c r="R23" s="51"/>
      <c r="S23" s="51"/>
      <c r="T23" s="51"/>
      <c r="U23" s="51"/>
      <c r="V23" s="51"/>
    </row>
    <row r="24" spans="1:22" ht="15" customHeight="1" x14ac:dyDescent="0.25">
      <c r="A24" s="405" t="s">
        <v>47</v>
      </c>
      <c r="B24" s="406"/>
      <c r="C24" s="20"/>
      <c r="D24" s="70">
        <f>(E9+E8+E7+E6)*0.038</f>
        <v>0</v>
      </c>
      <c r="E24" s="22">
        <f>IF(E18 &gt; 250000, D24, 0)</f>
        <v>0</v>
      </c>
      <c r="F24" s="140">
        <f>(E24/12)*12</f>
        <v>0</v>
      </c>
      <c r="I24" s="5" t="s">
        <v>0</v>
      </c>
      <c r="P24" s="52"/>
      <c r="T24" s="51"/>
      <c r="U24" s="51"/>
      <c r="V24" s="51"/>
    </row>
    <row r="25" spans="1:22" ht="15.75" x14ac:dyDescent="0.25">
      <c r="A25" s="24"/>
      <c r="B25" s="24"/>
      <c r="C25" s="24"/>
      <c r="D25" s="24"/>
      <c r="E25" s="35"/>
      <c r="F25" s="35"/>
      <c r="P25" s="52" t="s">
        <v>44</v>
      </c>
      <c r="T25" s="51"/>
      <c r="U25" s="51"/>
      <c r="V25" s="51"/>
    </row>
    <row r="26" spans="1:22" ht="15.75" x14ac:dyDescent="0.25">
      <c r="A26" s="402" t="s">
        <v>26</v>
      </c>
      <c r="B26" s="403"/>
      <c r="C26" s="403"/>
      <c r="D26" s="404"/>
      <c r="E26" s="153" t="e">
        <f ca="1">K8+E20+E22+E24</f>
        <v>#N/A</v>
      </c>
      <c r="F26" s="152" t="e">
        <f ca="1">N8+F20+F22+F24</f>
        <v>#N/A</v>
      </c>
      <c r="J26" s="15" t="s">
        <v>21</v>
      </c>
      <c r="K26" s="15" t="s">
        <v>22</v>
      </c>
      <c r="L26" s="15" t="s">
        <v>23</v>
      </c>
      <c r="M26" s="15" t="s">
        <v>21</v>
      </c>
      <c r="N26" s="15" t="s">
        <v>22</v>
      </c>
      <c r="O26" s="15" t="s">
        <v>23</v>
      </c>
      <c r="P26" s="52"/>
      <c r="T26" s="51"/>
      <c r="U26" s="51"/>
      <c r="V26" s="51"/>
    </row>
    <row r="27" spans="1:22" x14ac:dyDescent="0.25">
      <c r="A27" s="24"/>
      <c r="B27" s="24"/>
      <c r="C27" s="24"/>
      <c r="D27" s="24"/>
      <c r="E27" s="35"/>
      <c r="F27" s="35"/>
      <c r="J27" s="17">
        <v>0</v>
      </c>
      <c r="K27" s="18">
        <v>0.1</v>
      </c>
      <c r="L27">
        <f ca="1">IFERROR(ROUND((MFJ_311[[#This Row],[From]]-OFFSET(MFJ_311[[#This Row],[From]],-1,0))*OFFSET(MFJ_311[[#This Row],[Cumulative]],-1,-1),2)+OFFSET(MFJ_311[[#This Row],[Cumulative]],-1,0),0)</f>
        <v>0</v>
      </c>
      <c r="M27" s="17">
        <v>0</v>
      </c>
      <c r="N27" s="18">
        <v>0.1</v>
      </c>
      <c r="O27" s="19">
        <f ca="1">IFERROR(ROUND((MFJ_311[[#This Row],[From]]-OFFSET(MFJ_311[[#This Row],[From]],-1,0))*OFFSET(MFJ_311[[#This Row],[Cumulative]],-1,-1),2)+OFFSET(MFJ_311[[#This Row],[Cumulative]],-1,0),0)</f>
        <v>0</v>
      </c>
      <c r="P27" s="51"/>
      <c r="Q27" s="51"/>
      <c r="R27" s="51"/>
      <c r="S27" s="51"/>
      <c r="T27" s="51"/>
      <c r="U27" s="51"/>
      <c r="V27" s="51"/>
    </row>
    <row r="28" spans="1:22" ht="15" customHeight="1" x14ac:dyDescent="0.25">
      <c r="A28" s="405" t="s">
        <v>122</v>
      </c>
      <c r="B28" s="406"/>
      <c r="C28" s="406"/>
      <c r="D28" s="407"/>
      <c r="E28" s="22">
        <f>C12</f>
        <v>0</v>
      </c>
      <c r="F28" s="140">
        <f>(E28/G1)*12</f>
        <v>0</v>
      </c>
      <c r="J28" s="17">
        <v>23200</v>
      </c>
      <c r="K28" s="18">
        <v>0.12</v>
      </c>
      <c r="L28" s="19">
        <f ca="1">IFERROR(ROUND((MFJ_311[[#This Row],[From]]-OFFSET(MFJ_311[[#This Row],[From]],-1,0))*OFFSET(MFJ_311[[#This Row],[Cumulative]],-1,-1),2)+OFFSET(MFJ_311[[#This Row],[Cumulative]],-1,0),0)</f>
        <v>2320</v>
      </c>
      <c r="M28" s="17">
        <v>23200</v>
      </c>
      <c r="N28" s="18">
        <v>0.12</v>
      </c>
      <c r="O28" s="19">
        <f ca="1">IFERROR(ROUND((MFJ_311[[#This Row],[From]]-OFFSET(MFJ_311[[#This Row],[From]],-1,0))*OFFSET(MFJ_311[[#This Row],[Cumulative]],-1,-1),2)+OFFSET(MFJ_311[[#This Row],[Cumulative]],-1,0),0)</f>
        <v>2320</v>
      </c>
      <c r="P28" s="52"/>
      <c r="Q28" s="51"/>
      <c r="R28" s="51"/>
      <c r="S28" s="51"/>
      <c r="T28" s="51"/>
      <c r="U28" s="51"/>
      <c r="V28" s="51"/>
    </row>
    <row r="29" spans="1:22" ht="15.75" x14ac:dyDescent="0.25">
      <c r="A29" s="24"/>
      <c r="B29" s="24"/>
      <c r="C29" s="24"/>
      <c r="D29" s="24"/>
      <c r="E29" s="25"/>
      <c r="F29" s="25"/>
      <c r="J29" s="17">
        <v>94300</v>
      </c>
      <c r="K29" s="18">
        <v>0.22</v>
      </c>
      <c r="L29" s="19">
        <f ca="1">IFERROR(ROUND((MFJ_311[[#This Row],[From]]-OFFSET(MFJ_311[[#This Row],[From]],-1,0))*OFFSET(MFJ_311[[#This Row],[Cumulative]],-1,-1),2)+OFFSET(MFJ_311[[#This Row],[Cumulative]],-1,0),0)</f>
        <v>10852</v>
      </c>
      <c r="M29" s="17">
        <v>94300</v>
      </c>
      <c r="N29" s="18">
        <v>0.22</v>
      </c>
      <c r="O29" s="19">
        <f ca="1">IFERROR(ROUND((MFJ_311[[#This Row],[From]]-OFFSET(MFJ_311[[#This Row],[From]],-1,0))*OFFSET(MFJ_311[[#This Row],[Cumulative]],-1,-1),2)+OFFSET(MFJ_311[[#This Row],[Cumulative]],-1,0),0)</f>
        <v>10852</v>
      </c>
      <c r="Q29" s="52"/>
      <c r="R29" s="52"/>
      <c r="S29" s="51"/>
      <c r="T29" s="51"/>
      <c r="U29" s="51"/>
      <c r="V29" s="51"/>
    </row>
    <row r="30" spans="1:22" ht="15" customHeight="1" x14ac:dyDescent="0.25">
      <c r="A30" s="405" t="s">
        <v>50</v>
      </c>
      <c r="B30" s="406"/>
      <c r="C30" s="406"/>
      <c r="D30" s="407"/>
      <c r="E30" s="147">
        <v>0</v>
      </c>
      <c r="F30" s="149">
        <f>E30</f>
        <v>0</v>
      </c>
      <c r="J30" s="17">
        <v>201050</v>
      </c>
      <c r="K30" s="18">
        <v>0.24</v>
      </c>
      <c r="L30" s="19">
        <f ca="1">IFERROR(ROUND((MFJ_311[[#This Row],[From]]-OFFSET(MFJ_311[[#This Row],[From]],-1,0))*OFFSET(MFJ_311[[#This Row],[Cumulative]],-1,-1),2)+OFFSET(MFJ_311[[#This Row],[Cumulative]],-1,0),0)</f>
        <v>34337</v>
      </c>
      <c r="M30" s="17">
        <v>201050</v>
      </c>
      <c r="N30" s="18">
        <v>0.24</v>
      </c>
      <c r="O30" s="19">
        <f ca="1">IFERROR(ROUND((MFJ_311[[#This Row],[From]]-OFFSET(MFJ_311[[#This Row],[From]],-1,0))*OFFSET(MFJ_311[[#This Row],[Cumulative]],-1,-1),2)+OFFSET(MFJ_311[[#This Row],[Cumulative]],-1,0),0)</f>
        <v>34337</v>
      </c>
      <c r="P30" s="202"/>
      <c r="Q30" s="202"/>
      <c r="R30" s="202"/>
      <c r="S30" s="202"/>
      <c r="T30" s="202"/>
      <c r="U30" s="202"/>
      <c r="V30" s="51"/>
    </row>
    <row r="31" spans="1:22" ht="16.5" thickBot="1" x14ac:dyDescent="0.3">
      <c r="A31" s="24"/>
      <c r="B31" s="24"/>
      <c r="C31" s="24"/>
      <c r="D31" s="24"/>
      <c r="E31" s="24"/>
      <c r="F31" s="156" t="e">
        <f ca="1">F26-F28-F30</f>
        <v>#N/A</v>
      </c>
      <c r="J31" s="17">
        <v>383900</v>
      </c>
      <c r="K31" s="18">
        <v>0.32</v>
      </c>
      <c r="L31" s="19">
        <f ca="1">IFERROR(ROUND((MFJ_311[[#This Row],[From]]-OFFSET(MFJ_311[[#This Row],[From]],-1,0))*OFFSET(MFJ_311[[#This Row],[Cumulative]],-1,-1),2)+OFFSET(MFJ_311[[#This Row],[Cumulative]],-1,0),0)</f>
        <v>78221</v>
      </c>
      <c r="M31" s="17">
        <v>383900</v>
      </c>
      <c r="N31" s="18">
        <v>0.32</v>
      </c>
      <c r="O31" s="19">
        <f ca="1">IFERROR(ROUND((MFJ_311[[#This Row],[From]]-OFFSET(MFJ_311[[#This Row],[From]],-1,0))*OFFSET(MFJ_311[[#This Row],[Cumulative]],-1,-1),2)+OFFSET(MFJ_311[[#This Row],[Cumulative]],-1,0),0)</f>
        <v>78221</v>
      </c>
      <c r="P31" s="52" t="s">
        <v>44</v>
      </c>
      <c r="Q31" s="52"/>
      <c r="R31" s="52"/>
      <c r="S31" s="51"/>
      <c r="T31" s="51"/>
      <c r="U31" s="51"/>
      <c r="V31" s="51"/>
    </row>
    <row r="32" spans="1:22" ht="15" customHeight="1" thickTop="1" x14ac:dyDescent="0.25">
      <c r="A32" s="425" t="s">
        <v>52</v>
      </c>
      <c r="B32" s="426"/>
      <c r="C32" s="426"/>
      <c r="D32" s="46" t="e">
        <f ca="1">E26-E28-E30</f>
        <v>#N/A</v>
      </c>
      <c r="E32" s="145" t="e">
        <f ca="1">IF(D32 &gt; 0, D32, 0)</f>
        <v>#N/A</v>
      </c>
      <c r="F32" s="141" t="e">
        <f ca="1">IF(F31 &gt; 0, F31, 0)</f>
        <v>#N/A</v>
      </c>
      <c r="J32" s="17">
        <v>487450</v>
      </c>
      <c r="K32" s="18">
        <v>0.35</v>
      </c>
      <c r="L32" s="19">
        <f ca="1">IFERROR(ROUND((MFJ_311[[#This Row],[From]]-OFFSET(MFJ_311[[#This Row],[From]],-1,0))*OFFSET(MFJ_311[[#This Row],[Cumulative]],-1,-1),2)+OFFSET(MFJ_311[[#This Row],[Cumulative]],-1,0),0)</f>
        <v>111357</v>
      </c>
      <c r="M32" s="17">
        <v>487450</v>
      </c>
      <c r="N32" s="18">
        <v>0.35</v>
      </c>
      <c r="O32" s="19">
        <f ca="1">IFERROR(ROUND((MFJ_311[[#This Row],[From]]-OFFSET(MFJ_311[[#This Row],[From]],-1,0))*OFFSET(MFJ_311[[#This Row],[Cumulative]],-1,-1),2)+OFFSET(MFJ_311[[#This Row],[Cumulative]],-1,0),0)</f>
        <v>111357</v>
      </c>
      <c r="Q32" s="52"/>
      <c r="R32" s="51"/>
      <c r="S32" s="51"/>
      <c r="T32" s="51"/>
      <c r="U32" s="51"/>
      <c r="V32" s="51"/>
    </row>
    <row r="33" spans="1:25" ht="15.75" customHeight="1" thickBot="1" x14ac:dyDescent="0.3">
      <c r="J33" s="17">
        <v>731200</v>
      </c>
      <c r="K33" s="26">
        <v>0.37</v>
      </c>
      <c r="L33" s="19">
        <f ca="1">IFERROR(ROUND((MFJ_311[[#This Row],[From]]-OFFSET(MFJ_311[[#This Row],[From]],-1,0))*OFFSET(MFJ_311[[#This Row],[Cumulative]],-1,-1),2)+OFFSET(MFJ_311[[#This Row],[Cumulative]],-1,0),0)</f>
        <v>196669.5</v>
      </c>
      <c r="M33" s="17">
        <v>731200</v>
      </c>
      <c r="N33" s="26">
        <v>0.37</v>
      </c>
      <c r="O33" s="19">
        <f ca="1">IFERROR(ROUND((MFJ_311[[#This Row],[From]]-OFFSET(MFJ_311[[#This Row],[From]],-1,0))*OFFSET(MFJ_311[[#This Row],[Cumulative]],-1,-1),2)+OFFSET(MFJ_311[[#This Row],[Cumulative]],-1,0),0)</f>
        <v>196669.5</v>
      </c>
      <c r="P33" s="202"/>
      <c r="Q33" s="202"/>
      <c r="R33" s="202"/>
      <c r="S33" s="202"/>
      <c r="T33" s="202"/>
      <c r="U33" s="202"/>
      <c r="V33" s="202"/>
      <c r="W33" s="202"/>
      <c r="X33" s="202"/>
      <c r="Y33" s="202"/>
    </row>
    <row r="34" spans="1:25" ht="15.75" thickTop="1" x14ac:dyDescent="0.25">
      <c r="A34" s="408" t="s">
        <v>49</v>
      </c>
      <c r="B34" s="409"/>
      <c r="C34" s="409"/>
      <c r="D34" s="410"/>
      <c r="E34" s="38" t="e">
        <f ca="1">E32*1.1</f>
        <v>#N/A</v>
      </c>
      <c r="F34" s="150" t="e">
        <f ca="1">F32*1.1</f>
        <v>#N/A</v>
      </c>
      <c r="O34" s="411" t="s">
        <v>44</v>
      </c>
      <c r="P34" s="412"/>
      <c r="Q34" s="412"/>
      <c r="R34" s="412"/>
      <c r="S34" s="412"/>
      <c r="T34" s="412"/>
      <c r="U34" s="412"/>
      <c r="V34" s="413"/>
      <c r="W34" s="413"/>
      <c r="X34" s="413"/>
      <c r="Y34" s="413"/>
    </row>
    <row r="35" spans="1:25" ht="15.75" thickBot="1" x14ac:dyDescent="0.3">
      <c r="I35" s="5" t="s">
        <v>27</v>
      </c>
    </row>
    <row r="36" spans="1:25" ht="15.75" thickTop="1" x14ac:dyDescent="0.25">
      <c r="A36" s="408" t="s">
        <v>16</v>
      </c>
      <c r="B36" s="409"/>
      <c r="C36" s="409"/>
      <c r="D36" s="410"/>
      <c r="E36" s="154" t="e">
        <f ca="1">K9</f>
        <v>#N/A</v>
      </c>
      <c r="F36" s="151" t="e">
        <f ca="1">N9</f>
        <v>#N/A</v>
      </c>
      <c r="P36" s="55"/>
      <c r="Q36" s="55"/>
      <c r="R36" s="55"/>
    </row>
    <row r="37" spans="1:25" x14ac:dyDescent="0.25">
      <c r="A37" s="50"/>
      <c r="B37" s="50"/>
      <c r="C37" s="50"/>
      <c r="D37" s="50"/>
      <c r="E37" s="50"/>
      <c r="F37" s="50"/>
      <c r="J37" s="15" t="s">
        <v>21</v>
      </c>
      <c r="K37" s="15" t="s">
        <v>22</v>
      </c>
      <c r="L37" s="15" t="s">
        <v>23</v>
      </c>
      <c r="M37" s="15" t="s">
        <v>21</v>
      </c>
      <c r="N37" s="15" t="s">
        <v>22</v>
      </c>
      <c r="O37" s="15" t="s">
        <v>23</v>
      </c>
      <c r="P37" s="55"/>
      <c r="Q37" s="55"/>
      <c r="R37" s="55"/>
    </row>
    <row r="38" spans="1:25" x14ac:dyDescent="0.25">
      <c r="A38" s="50"/>
      <c r="B38" s="50"/>
      <c r="C38" s="50"/>
      <c r="D38" s="50"/>
      <c r="E38" s="50"/>
      <c r="F38" s="50"/>
      <c r="J38" s="17">
        <v>0</v>
      </c>
      <c r="K38" s="18">
        <v>0.1</v>
      </c>
      <c r="L38">
        <f ca="1">IFERROR(ROUND((MFS_412[[#This Row],[From]]-OFFSET(MFS_412[[#This Row],[From]],-1,0))*OFFSET(MFS_412[[#This Row],[Cumulative]],-1,-1),2)+OFFSET(MFS_412[[#This Row],[Cumulative]],-1,0),0)</f>
        <v>0</v>
      </c>
      <c r="M38" s="17">
        <v>0</v>
      </c>
      <c r="N38" s="18">
        <v>0.1</v>
      </c>
      <c r="O38">
        <f ca="1">IFERROR(ROUND((MFS_41216[[#This Row],[From]]-OFFSET(MFS_41216[[#This Row],[From]],-1,0))*OFFSET(MFS_41216[[#This Row],[Cumulative]],-1,-1),2)+OFFSET(MFS_41216[[#This Row],[Cumulative]],-1,0),0)</f>
        <v>0</v>
      </c>
      <c r="P38" s="55"/>
      <c r="Q38" s="55"/>
    </row>
    <row r="39" spans="1:25" x14ac:dyDescent="0.25">
      <c r="A39" s="50"/>
      <c r="B39" s="50"/>
      <c r="C39" s="50"/>
      <c r="D39" s="50"/>
      <c r="E39" s="50"/>
      <c r="F39" s="50"/>
      <c r="J39" s="17">
        <v>11600</v>
      </c>
      <c r="K39" s="18">
        <v>0.12</v>
      </c>
      <c r="L39" s="19">
        <f ca="1">IFERROR(ROUND((MFS_412[[#This Row],[From]]-OFFSET(MFS_412[[#This Row],[From]],-1,0))*OFFSET(MFS_412[[#This Row],[Cumulative]],-1,-1),2)+OFFSET(MFS_412[[#This Row],[Cumulative]],-1,0),0)</f>
        <v>1160</v>
      </c>
      <c r="M39" s="17">
        <v>11600</v>
      </c>
      <c r="N39" s="18">
        <v>0.12</v>
      </c>
      <c r="O39" s="19">
        <f ca="1">IFERROR(ROUND((MFS_41216[[#This Row],[From]]-OFFSET(MFS_41216[[#This Row],[From]],-1,0))*OFFSET(MFS_41216[[#This Row],[Cumulative]],-1,-1),2)+OFFSET(MFS_41216[[#This Row],[Cumulative]],-1,0),0)</f>
        <v>1160</v>
      </c>
      <c r="P39" s="55"/>
      <c r="Q39" s="55"/>
    </row>
    <row r="40" spans="1:25" x14ac:dyDescent="0.25">
      <c r="A40" s="50"/>
      <c r="B40" s="50"/>
      <c r="C40" s="50"/>
      <c r="D40" s="50"/>
      <c r="E40" s="50"/>
      <c r="F40" s="50"/>
      <c r="J40" s="17">
        <v>47150</v>
      </c>
      <c r="K40" s="18">
        <v>0.22</v>
      </c>
      <c r="L40" s="19">
        <f ca="1">IFERROR(ROUND((MFS_412[[#This Row],[From]]-OFFSET(MFS_412[[#This Row],[From]],-1,0))*OFFSET(MFS_412[[#This Row],[Cumulative]],-1,-1),2)+OFFSET(MFS_412[[#This Row],[Cumulative]],-1,0),0)</f>
        <v>5426</v>
      </c>
      <c r="M40" s="17">
        <v>47150</v>
      </c>
      <c r="N40" s="18">
        <v>0.22</v>
      </c>
      <c r="O40" s="19">
        <f ca="1">IFERROR(ROUND((MFS_41216[[#This Row],[From]]-OFFSET(MFS_41216[[#This Row],[From]],-1,0))*OFFSET(MFS_41216[[#This Row],[Cumulative]],-1,-1),2)+OFFSET(MFS_41216[[#This Row],[Cumulative]],-1,0),0)</f>
        <v>5426</v>
      </c>
      <c r="P40" s="55"/>
      <c r="Q40" s="55"/>
    </row>
    <row r="41" spans="1:25" x14ac:dyDescent="0.25">
      <c r="A41" s="50"/>
      <c r="B41" s="50"/>
      <c r="C41" s="50"/>
      <c r="D41" s="50"/>
      <c r="E41" s="50"/>
      <c r="F41" s="50"/>
      <c r="J41" s="17">
        <v>100525</v>
      </c>
      <c r="K41" s="18">
        <v>0.24</v>
      </c>
      <c r="L41" s="19">
        <f ca="1">IFERROR(ROUND((MFS_412[[#This Row],[From]]-OFFSET(MFS_412[[#This Row],[From]],-1,0))*OFFSET(MFS_412[[#This Row],[Cumulative]],-1,-1),2)+OFFSET(MFS_412[[#This Row],[Cumulative]],-1,0),0)</f>
        <v>17168.5</v>
      </c>
      <c r="M41" s="17">
        <v>100525</v>
      </c>
      <c r="N41" s="18">
        <v>0.24</v>
      </c>
      <c r="O41" s="19">
        <f ca="1">IFERROR(ROUND((MFS_41216[[#This Row],[From]]-OFFSET(MFS_41216[[#This Row],[From]],-1,0))*OFFSET(MFS_41216[[#This Row],[Cumulative]],-1,-1),2)+OFFSET(MFS_41216[[#This Row],[Cumulative]],-1,0),0)</f>
        <v>17168.5</v>
      </c>
    </row>
    <row r="42" spans="1:25" x14ac:dyDescent="0.25">
      <c r="A42" s="50"/>
      <c r="B42" s="50"/>
      <c r="C42" s="50"/>
      <c r="D42" s="50"/>
      <c r="E42" s="50"/>
      <c r="F42" s="50"/>
      <c r="J42" s="17">
        <v>191950</v>
      </c>
      <c r="K42" s="18">
        <v>0.32</v>
      </c>
      <c r="L42" s="19">
        <f ca="1">IFERROR(ROUND((MFS_412[[#This Row],[From]]-OFFSET(MFS_412[[#This Row],[From]],-1,0))*OFFSET(MFS_412[[#This Row],[Cumulative]],-1,-1),2)+OFFSET(MFS_412[[#This Row],[Cumulative]],-1,0),0)</f>
        <v>39110.5</v>
      </c>
      <c r="M42" s="17">
        <v>191950</v>
      </c>
      <c r="N42" s="18">
        <v>0.32</v>
      </c>
      <c r="O42" s="19">
        <f ca="1">IFERROR(ROUND((MFS_41216[[#This Row],[From]]-OFFSET(MFS_41216[[#This Row],[From]],-1,0))*OFFSET(MFS_41216[[#This Row],[Cumulative]],-1,-1),2)+OFFSET(MFS_41216[[#This Row],[Cumulative]],-1,0),0)</f>
        <v>39110.5</v>
      </c>
    </row>
    <row r="43" spans="1:25" x14ac:dyDescent="0.25">
      <c r="A43" s="50"/>
      <c r="B43" s="50"/>
      <c r="C43" s="50"/>
      <c r="D43" s="50"/>
      <c r="E43" s="50"/>
      <c r="F43" s="50"/>
      <c r="J43" s="17">
        <v>243725</v>
      </c>
      <c r="K43" s="18">
        <v>0.35</v>
      </c>
      <c r="L43" s="19">
        <f ca="1">IFERROR(ROUND((MFS_412[[#This Row],[From]]-OFFSET(MFS_412[[#This Row],[From]],-1,0))*OFFSET(MFS_412[[#This Row],[Cumulative]],-1,-1),2)+OFFSET(MFS_412[[#This Row],[Cumulative]],-1,0),0)</f>
        <v>55678.5</v>
      </c>
      <c r="M43" s="17">
        <v>243725</v>
      </c>
      <c r="N43" s="18">
        <v>0.35</v>
      </c>
      <c r="O43" s="19">
        <f ca="1">IFERROR(ROUND((MFS_41216[[#This Row],[From]]-OFFSET(MFS_41216[[#This Row],[From]],-1,0))*OFFSET(MFS_41216[[#This Row],[Cumulative]],-1,-1),2)+OFFSET(MFS_41216[[#This Row],[Cumulative]],-1,0),0)</f>
        <v>55678.5</v>
      </c>
    </row>
    <row r="44" spans="1:25" x14ac:dyDescent="0.25">
      <c r="A44" s="50"/>
      <c r="B44" s="50"/>
      <c r="C44" s="50"/>
      <c r="D44" s="50"/>
      <c r="E44" s="50"/>
      <c r="F44" s="50"/>
      <c r="J44" s="17">
        <v>365600</v>
      </c>
      <c r="K44" s="26">
        <v>0.37</v>
      </c>
      <c r="L44" s="19">
        <f ca="1">IFERROR(ROUND((MFS_412[[#This Row],[From]]-OFFSET(MFS_412[[#This Row],[From]],-1,0))*OFFSET(MFS_412[[#This Row],[Cumulative]],-1,-1),2)+OFFSET(MFS_412[[#This Row],[Cumulative]],-1,0),0)</f>
        <v>98334.75</v>
      </c>
      <c r="M44" s="17">
        <v>365600</v>
      </c>
      <c r="N44" s="26">
        <v>0.37</v>
      </c>
      <c r="O44" s="19">
        <f ca="1">IFERROR(ROUND((MFS_41216[[#This Row],[From]]-OFFSET(MFS_41216[[#This Row],[From]],-1,0))*OFFSET(MFS_41216[[#This Row],[Cumulative]],-1,-1),2)+OFFSET(MFS_41216[[#This Row],[Cumulative]],-1,0),0)</f>
        <v>98334.75</v>
      </c>
    </row>
    <row r="45" spans="1:25" x14ac:dyDescent="0.25">
      <c r="A45" s="50"/>
      <c r="B45" s="50"/>
      <c r="C45" s="50"/>
      <c r="D45" s="50"/>
      <c r="E45" s="50"/>
      <c r="F45" s="50"/>
    </row>
    <row r="46" spans="1:25" s="203" customFormat="1" x14ac:dyDescent="0.25">
      <c r="H46" s="216"/>
      <c r="I46" s="204" t="s">
        <v>28</v>
      </c>
    </row>
    <row r="47" spans="1:25" s="203" customFormat="1" x14ac:dyDescent="0.25">
      <c r="H47" s="216"/>
    </row>
    <row r="48" spans="1:25" s="203" customFormat="1" x14ac:dyDescent="0.25">
      <c r="H48" s="216"/>
      <c r="J48" s="205" t="s">
        <v>21</v>
      </c>
      <c r="K48" s="205" t="s">
        <v>22</v>
      </c>
      <c r="L48" s="205" t="s">
        <v>23</v>
      </c>
      <c r="M48" s="205" t="s">
        <v>21</v>
      </c>
      <c r="N48" s="205" t="s">
        <v>22</v>
      </c>
      <c r="O48" s="205" t="s">
        <v>23</v>
      </c>
    </row>
    <row r="49" spans="8:15" s="203" customFormat="1" x14ac:dyDescent="0.25">
      <c r="H49" s="216"/>
      <c r="J49" s="206">
        <v>0</v>
      </c>
      <c r="K49" s="207">
        <v>0.1</v>
      </c>
      <c r="L49" s="203">
        <f ca="1">IFERROR(ROUND((HH_513[[#This Row],[From]]-OFFSET(HH_513[[#This Row],[From]],-1,0))*OFFSET(HH_513[[#This Row],[Cumulative]],-1,-1),2)+OFFSET(HH_513[[#This Row],[Cumulative]],-1,0),0)</f>
        <v>0</v>
      </c>
      <c r="M49" s="206">
        <v>0</v>
      </c>
      <c r="N49" s="207">
        <v>0.1</v>
      </c>
      <c r="O49" s="203">
        <f ca="1">IFERROR(ROUND((HH_51317[[#This Row],[From]]-OFFSET(HH_51317[[#This Row],[From]],-1,0))*OFFSET(HH_51317[[#This Row],[Cumulative]],-1,-1),2)+OFFSET(HH_51317[[#This Row],[Cumulative]],-1,0),0)</f>
        <v>0</v>
      </c>
    </row>
    <row r="50" spans="8:15" s="203" customFormat="1" x14ac:dyDescent="0.25">
      <c r="H50" s="216"/>
      <c r="J50" s="206">
        <v>16550</v>
      </c>
      <c r="K50" s="207">
        <v>0.12</v>
      </c>
      <c r="L50" s="208">
        <f ca="1">IFERROR(ROUND((HH_513[[#This Row],[From]]-OFFSET(HH_513[[#This Row],[From]],-1,0))*OFFSET(HH_513[[#This Row],[Cumulative]],-1,-1),2)+OFFSET(HH_513[[#This Row],[Cumulative]],-1,0),0)</f>
        <v>1655</v>
      </c>
      <c r="M50" s="206">
        <v>16550</v>
      </c>
      <c r="N50" s="207">
        <v>0.12</v>
      </c>
      <c r="O50" s="208">
        <f ca="1">IFERROR(ROUND((HH_51317[[#This Row],[From]]-OFFSET(HH_51317[[#This Row],[From]],-1,0))*OFFSET(HH_51317[[#This Row],[Cumulative]],-1,-1),2)+OFFSET(HH_51317[[#This Row],[Cumulative]],-1,0),0)</f>
        <v>1655</v>
      </c>
    </row>
    <row r="51" spans="8:15" s="203" customFormat="1" x14ac:dyDescent="0.25">
      <c r="H51" s="216"/>
      <c r="J51" s="206">
        <v>63100</v>
      </c>
      <c r="K51" s="207">
        <v>0.22</v>
      </c>
      <c r="L51" s="208">
        <f ca="1">IFERROR(ROUND((HH_513[[#This Row],[From]]-OFFSET(HH_513[[#This Row],[From]],-1,0))*OFFSET(HH_513[[#This Row],[Cumulative]],-1,-1),2)+OFFSET(HH_513[[#This Row],[Cumulative]],-1,0),0)</f>
        <v>7241</v>
      </c>
      <c r="M51" s="206">
        <v>63100</v>
      </c>
      <c r="N51" s="207">
        <v>0.22</v>
      </c>
      <c r="O51" s="208">
        <f ca="1">IFERROR(ROUND((HH_51317[[#This Row],[From]]-OFFSET(HH_51317[[#This Row],[From]],-1,0))*OFFSET(HH_51317[[#This Row],[Cumulative]],-1,-1),2)+OFFSET(HH_51317[[#This Row],[Cumulative]],-1,0),0)</f>
        <v>7241</v>
      </c>
    </row>
    <row r="52" spans="8:15" s="203" customFormat="1" x14ac:dyDescent="0.25">
      <c r="H52" s="216"/>
      <c r="J52" s="206">
        <v>100500</v>
      </c>
      <c r="K52" s="207">
        <v>0.24</v>
      </c>
      <c r="L52" s="208">
        <f ca="1">IFERROR(ROUND((HH_513[[#This Row],[From]]-OFFSET(HH_513[[#This Row],[From]],-1,0))*OFFSET(HH_513[[#This Row],[Cumulative]],-1,-1),2)+OFFSET(HH_513[[#This Row],[Cumulative]],-1,0),0)</f>
        <v>15469</v>
      </c>
      <c r="M52" s="206">
        <v>100500</v>
      </c>
      <c r="N52" s="207">
        <v>0.24</v>
      </c>
      <c r="O52" s="208">
        <f ca="1">IFERROR(ROUND((HH_51317[[#This Row],[From]]-OFFSET(HH_51317[[#This Row],[From]],-1,0))*OFFSET(HH_51317[[#This Row],[Cumulative]],-1,-1),2)+OFFSET(HH_51317[[#This Row],[Cumulative]],-1,0),0)</f>
        <v>15469</v>
      </c>
    </row>
    <row r="53" spans="8:15" s="203" customFormat="1" x14ac:dyDescent="0.25">
      <c r="H53" s="216"/>
      <c r="J53" s="206">
        <v>191950</v>
      </c>
      <c r="K53" s="207">
        <v>0.32</v>
      </c>
      <c r="L53" s="208">
        <f ca="1">IFERROR(ROUND((HH_513[[#This Row],[From]]-OFFSET(HH_513[[#This Row],[From]],-1,0))*OFFSET(HH_513[[#This Row],[Cumulative]],-1,-1),2)+OFFSET(HH_513[[#This Row],[Cumulative]],-1,0),0)</f>
        <v>37417</v>
      </c>
      <c r="M53" s="206">
        <v>191950</v>
      </c>
      <c r="N53" s="207">
        <v>0.32</v>
      </c>
      <c r="O53" s="208">
        <f ca="1">IFERROR(ROUND((HH_51317[[#This Row],[From]]-OFFSET(HH_51317[[#This Row],[From]],-1,0))*OFFSET(HH_51317[[#This Row],[Cumulative]],-1,-1),2)+OFFSET(HH_51317[[#This Row],[Cumulative]],-1,0),0)</f>
        <v>37417</v>
      </c>
    </row>
    <row r="54" spans="8:15" s="203" customFormat="1" x14ac:dyDescent="0.25">
      <c r="H54" s="216"/>
      <c r="J54" s="206">
        <v>243700</v>
      </c>
      <c r="K54" s="207">
        <v>0.35</v>
      </c>
      <c r="L54" s="208">
        <f ca="1">IFERROR(ROUND((HH_513[[#This Row],[From]]-OFFSET(HH_513[[#This Row],[From]],-1,0))*OFFSET(HH_513[[#This Row],[Cumulative]],-1,-1),2)+OFFSET(HH_513[[#This Row],[Cumulative]],-1,0),0)</f>
        <v>53977</v>
      </c>
      <c r="M54" s="206">
        <v>243700</v>
      </c>
      <c r="N54" s="207">
        <v>0.35</v>
      </c>
      <c r="O54" s="208">
        <f ca="1">IFERROR(ROUND((HH_51317[[#This Row],[From]]-OFFSET(HH_51317[[#This Row],[From]],-1,0))*OFFSET(HH_51317[[#This Row],[Cumulative]],-1,-1),2)+OFFSET(HH_51317[[#This Row],[Cumulative]],-1,0),0)</f>
        <v>53977</v>
      </c>
    </row>
    <row r="55" spans="8:15" s="203" customFormat="1" x14ac:dyDescent="0.25">
      <c r="H55" s="216"/>
      <c r="J55" s="206">
        <v>609350</v>
      </c>
      <c r="K55" s="209">
        <v>0.37</v>
      </c>
      <c r="L55" s="208">
        <f ca="1">IFERROR(ROUND((HH_513[[#This Row],[From]]-OFFSET(HH_513[[#This Row],[From]],-1,0))*OFFSET(HH_513[[#This Row],[Cumulative]],-1,-1),2)+OFFSET(HH_513[[#This Row],[Cumulative]],-1,0),0)</f>
        <v>181954.5</v>
      </c>
      <c r="M55" s="206">
        <v>609350</v>
      </c>
      <c r="N55" s="209">
        <v>0.37</v>
      </c>
      <c r="O55" s="208">
        <f ca="1">IFERROR(ROUND((HH_51317[[#This Row],[From]]-OFFSET(HH_51317[[#This Row],[From]],-1,0))*OFFSET(HH_51317[[#This Row],[Cumulative]],-1,-1),2)+OFFSET(HH_51317[[#This Row],[Cumulative]],-1,0),0)</f>
        <v>181954.5</v>
      </c>
    </row>
    <row r="56" spans="8:15" s="203" customFormat="1" x14ac:dyDescent="0.25">
      <c r="H56" s="216"/>
      <c r="K56" s="206"/>
      <c r="L56" s="207"/>
      <c r="N56" s="206"/>
      <c r="O56" s="207"/>
    </row>
    <row r="57" spans="8:15" s="203" customFormat="1" x14ac:dyDescent="0.25">
      <c r="H57" s="216"/>
      <c r="K57" s="206"/>
      <c r="L57" s="207"/>
      <c r="N57" s="206"/>
      <c r="O57" s="207"/>
    </row>
    <row r="58" spans="8:15" s="203" customFormat="1" x14ac:dyDescent="0.25">
      <c r="H58" s="216"/>
      <c r="K58" s="206"/>
      <c r="L58" s="207"/>
      <c r="N58" s="206"/>
      <c r="O58" s="207"/>
    </row>
    <row r="59" spans="8:15" s="203" customFormat="1" x14ac:dyDescent="0.25">
      <c r="H59" s="216"/>
      <c r="K59" s="206"/>
      <c r="L59" s="209"/>
      <c r="N59" s="206"/>
      <c r="O59" s="209"/>
    </row>
    <row r="60" spans="8:15" s="203" customFormat="1" x14ac:dyDescent="0.25">
      <c r="H60" s="216"/>
    </row>
    <row r="61" spans="8:15" s="203" customFormat="1" x14ac:dyDescent="0.25">
      <c r="H61" s="216"/>
      <c r="J61" s="203" t="s">
        <v>12</v>
      </c>
      <c r="K61" s="203">
        <v>14600</v>
      </c>
      <c r="M61" s="203" t="s">
        <v>12</v>
      </c>
      <c r="N61" s="203">
        <v>14600</v>
      </c>
    </row>
    <row r="62" spans="8:15" s="203" customFormat="1" x14ac:dyDescent="0.25">
      <c r="H62" s="216"/>
      <c r="J62" s="203" t="s">
        <v>0</v>
      </c>
      <c r="K62" s="203">
        <v>29200</v>
      </c>
      <c r="M62" s="203" t="s">
        <v>0</v>
      </c>
      <c r="N62" s="203">
        <v>29200</v>
      </c>
    </row>
    <row r="63" spans="8:15" s="203" customFormat="1" x14ac:dyDescent="0.25">
      <c r="H63" s="216"/>
      <c r="J63" s="203" t="s">
        <v>27</v>
      </c>
      <c r="K63" s="203">
        <v>14600</v>
      </c>
      <c r="M63" s="203" t="s">
        <v>27</v>
      </c>
      <c r="N63" s="203">
        <v>14600</v>
      </c>
    </row>
    <row r="64" spans="8:15" s="203" customFormat="1" x14ac:dyDescent="0.25">
      <c r="H64" s="216"/>
      <c r="J64" s="203" t="s">
        <v>55</v>
      </c>
      <c r="K64" s="203">
        <v>21900</v>
      </c>
      <c r="M64" s="203" t="s">
        <v>55</v>
      </c>
      <c r="N64" s="203">
        <v>21900</v>
      </c>
    </row>
    <row r="65" spans="8:8" s="203" customFormat="1" x14ac:dyDescent="0.25">
      <c r="H65" s="216"/>
    </row>
    <row r="66" spans="8:8" s="203" customFormat="1" x14ac:dyDescent="0.25">
      <c r="H66" s="216"/>
    </row>
    <row r="67" spans="8:8" s="203" customFormat="1" x14ac:dyDescent="0.25">
      <c r="H67" s="216"/>
    </row>
    <row r="68" spans="8:8" s="203" customFormat="1" x14ac:dyDescent="0.25">
      <c r="H68" s="216"/>
    </row>
    <row r="69" spans="8:8" s="203" customFormat="1" x14ac:dyDescent="0.25">
      <c r="H69" s="216"/>
    </row>
    <row r="70" spans="8:8" s="203" customFormat="1" x14ac:dyDescent="0.25">
      <c r="H70" s="216"/>
    </row>
    <row r="71" spans="8:8" s="203" customFormat="1" x14ac:dyDescent="0.25">
      <c r="H71" s="216"/>
    </row>
    <row r="72" spans="8:8" s="203" customFormat="1" x14ac:dyDescent="0.25">
      <c r="H72" s="216"/>
    </row>
    <row r="73" spans="8:8" s="203" customFormat="1" x14ac:dyDescent="0.25">
      <c r="H73" s="216"/>
    </row>
    <row r="74" spans="8:8" s="203" customFormat="1" x14ac:dyDescent="0.25">
      <c r="H74" s="216"/>
    </row>
    <row r="75" spans="8:8" s="203" customFormat="1" x14ac:dyDescent="0.25">
      <c r="H75" s="216"/>
    </row>
    <row r="76" spans="8:8" s="203" customFormat="1" x14ac:dyDescent="0.25">
      <c r="H76" s="216"/>
    </row>
    <row r="77" spans="8:8" s="203" customFormat="1" x14ac:dyDescent="0.25">
      <c r="H77" s="216"/>
    </row>
    <row r="78" spans="8:8" s="203" customFormat="1" x14ac:dyDescent="0.25">
      <c r="H78" s="216"/>
    </row>
    <row r="79" spans="8:8" s="203" customFormat="1" x14ac:dyDescent="0.25">
      <c r="H79" s="216"/>
    </row>
    <row r="80" spans="8:8" s="203" customFormat="1" x14ac:dyDescent="0.25">
      <c r="H80" s="216"/>
    </row>
    <row r="81" spans="8:8" s="203" customFormat="1" x14ac:dyDescent="0.25">
      <c r="H81" s="216"/>
    </row>
    <row r="82" spans="8:8" s="203" customFormat="1" x14ac:dyDescent="0.25">
      <c r="H82" s="216"/>
    </row>
    <row r="83" spans="8:8" s="203" customFormat="1" x14ac:dyDescent="0.25">
      <c r="H83" s="216"/>
    </row>
    <row r="84" spans="8:8" s="203" customFormat="1" x14ac:dyDescent="0.25">
      <c r="H84" s="216"/>
    </row>
    <row r="85" spans="8:8" s="203" customFormat="1" x14ac:dyDescent="0.25">
      <c r="H85" s="216"/>
    </row>
    <row r="86" spans="8:8" s="203" customFormat="1" x14ac:dyDescent="0.25">
      <c r="H86" s="216"/>
    </row>
    <row r="87" spans="8:8" s="203" customFormat="1" x14ac:dyDescent="0.25">
      <c r="H87" s="216"/>
    </row>
    <row r="88" spans="8:8" s="203" customFormat="1" x14ac:dyDescent="0.25">
      <c r="H88" s="216"/>
    </row>
    <row r="89" spans="8:8" s="203" customFormat="1" x14ac:dyDescent="0.25">
      <c r="H89" s="216"/>
    </row>
    <row r="90" spans="8:8" s="203" customFormat="1" x14ac:dyDescent="0.25">
      <c r="H90" s="216"/>
    </row>
    <row r="91" spans="8:8" s="203" customFormat="1" x14ac:dyDescent="0.25">
      <c r="H91" s="216"/>
    </row>
    <row r="92" spans="8:8" s="203" customFormat="1" x14ac:dyDescent="0.25">
      <c r="H92" s="216"/>
    </row>
    <row r="93" spans="8:8" s="203" customFormat="1" x14ac:dyDescent="0.25">
      <c r="H93" s="216"/>
    </row>
    <row r="94" spans="8:8" s="203" customFormat="1" x14ac:dyDescent="0.25">
      <c r="H94" s="216"/>
    </row>
    <row r="95" spans="8:8" s="203" customFormat="1" x14ac:dyDescent="0.25">
      <c r="H95" s="216"/>
    </row>
    <row r="96" spans="8:8" s="203" customFormat="1" x14ac:dyDescent="0.25">
      <c r="H96" s="216"/>
    </row>
    <row r="97" spans="8:8" s="203" customFormat="1" x14ac:dyDescent="0.25">
      <c r="H97" s="216"/>
    </row>
    <row r="98" spans="8:8" s="203" customFormat="1" x14ac:dyDescent="0.25">
      <c r="H98" s="216"/>
    </row>
    <row r="99" spans="8:8" s="203" customFormat="1" x14ac:dyDescent="0.25">
      <c r="H99" s="216"/>
    </row>
    <row r="100" spans="8:8" s="203" customFormat="1" x14ac:dyDescent="0.25">
      <c r="H100" s="216"/>
    </row>
    <row r="101" spans="8:8" s="203" customFormat="1" x14ac:dyDescent="0.25">
      <c r="H101" s="216"/>
    </row>
    <row r="102" spans="8:8" s="203" customFormat="1" x14ac:dyDescent="0.25">
      <c r="H102" s="216"/>
    </row>
    <row r="103" spans="8:8" s="203" customFormat="1" x14ac:dyDescent="0.25">
      <c r="H103" s="216"/>
    </row>
    <row r="104" spans="8:8" s="203" customFormat="1" x14ac:dyDescent="0.25">
      <c r="H104" s="216"/>
    </row>
    <row r="105" spans="8:8" s="203" customFormat="1" x14ac:dyDescent="0.25">
      <c r="H105" s="216"/>
    </row>
    <row r="106" spans="8:8" s="203" customFormat="1" x14ac:dyDescent="0.25">
      <c r="H106" s="216"/>
    </row>
    <row r="107" spans="8:8" s="203" customFormat="1" x14ac:dyDescent="0.25">
      <c r="H107" s="216"/>
    </row>
    <row r="108" spans="8:8" s="203" customFormat="1" x14ac:dyDescent="0.25">
      <c r="H108" s="216"/>
    </row>
    <row r="109" spans="8:8" s="203" customFormat="1" x14ac:dyDescent="0.25">
      <c r="H109" s="216"/>
    </row>
    <row r="110" spans="8:8" s="203" customFormat="1" x14ac:dyDescent="0.25">
      <c r="H110" s="216"/>
    </row>
    <row r="111" spans="8:8" s="203" customFormat="1" x14ac:dyDescent="0.25">
      <c r="H111" s="216"/>
    </row>
    <row r="112" spans="8:8" s="203" customFormat="1" x14ac:dyDescent="0.25">
      <c r="H112" s="216"/>
    </row>
    <row r="113" spans="8:8" s="203" customFormat="1" x14ac:dyDescent="0.25">
      <c r="H113" s="216"/>
    </row>
    <row r="114" spans="8:8" s="203" customFormat="1" x14ac:dyDescent="0.25">
      <c r="H114" s="216"/>
    </row>
    <row r="115" spans="8:8" s="203" customFormat="1" x14ac:dyDescent="0.25">
      <c r="H115" s="216"/>
    </row>
    <row r="116" spans="8:8" s="203" customFormat="1" x14ac:dyDescent="0.25">
      <c r="H116" s="216"/>
    </row>
    <row r="117" spans="8:8" s="203" customFormat="1" x14ac:dyDescent="0.25">
      <c r="H117" s="216"/>
    </row>
    <row r="118" spans="8:8" s="203" customFormat="1" x14ac:dyDescent="0.25">
      <c r="H118" s="216"/>
    </row>
    <row r="119" spans="8:8" s="203" customFormat="1" x14ac:dyDescent="0.25">
      <c r="H119" s="216"/>
    </row>
    <row r="120" spans="8:8" s="203" customFormat="1" x14ac:dyDescent="0.25">
      <c r="H120" s="216"/>
    </row>
    <row r="121" spans="8:8" s="203" customFormat="1" x14ac:dyDescent="0.25">
      <c r="H121" s="216"/>
    </row>
    <row r="122" spans="8:8" s="203" customFormat="1" x14ac:dyDescent="0.25">
      <c r="H122" s="216"/>
    </row>
    <row r="123" spans="8:8" s="203" customFormat="1" x14ac:dyDescent="0.25">
      <c r="H123" s="216"/>
    </row>
    <row r="124" spans="8:8" s="203" customFormat="1" x14ac:dyDescent="0.25">
      <c r="H124" s="216"/>
    </row>
    <row r="125" spans="8:8" s="203" customFormat="1" x14ac:dyDescent="0.25">
      <c r="H125" s="216"/>
    </row>
    <row r="126" spans="8:8" s="203" customFormat="1" x14ac:dyDescent="0.25">
      <c r="H126" s="216"/>
    </row>
    <row r="127" spans="8:8" s="203" customFormat="1" x14ac:dyDescent="0.25">
      <c r="H127" s="216"/>
    </row>
    <row r="128" spans="8:8" s="203" customFormat="1" x14ac:dyDescent="0.25">
      <c r="H128" s="216"/>
    </row>
    <row r="129" spans="8:8" s="203" customFormat="1" x14ac:dyDescent="0.25">
      <c r="H129" s="216"/>
    </row>
    <row r="130" spans="8:8" s="203" customFormat="1" x14ac:dyDescent="0.25">
      <c r="H130" s="216"/>
    </row>
    <row r="131" spans="8:8" s="203" customFormat="1" x14ac:dyDescent="0.25">
      <c r="H131" s="216"/>
    </row>
    <row r="132" spans="8:8" s="203" customFormat="1" x14ac:dyDescent="0.25">
      <c r="H132" s="216"/>
    </row>
    <row r="133" spans="8:8" s="203" customFormat="1" x14ac:dyDescent="0.25">
      <c r="H133" s="216"/>
    </row>
    <row r="134" spans="8:8" s="203" customFormat="1" x14ac:dyDescent="0.25">
      <c r="H134" s="216"/>
    </row>
    <row r="135" spans="8:8" s="203" customFormat="1" x14ac:dyDescent="0.25">
      <c r="H135" s="216"/>
    </row>
    <row r="136" spans="8:8" s="203" customFormat="1" x14ac:dyDescent="0.25">
      <c r="H136" s="216"/>
    </row>
    <row r="137" spans="8:8" s="203" customFormat="1" x14ac:dyDescent="0.25">
      <c r="H137" s="216"/>
    </row>
    <row r="138" spans="8:8" s="203" customFormat="1" x14ac:dyDescent="0.25">
      <c r="H138" s="216"/>
    </row>
    <row r="139" spans="8:8" s="203" customFormat="1" x14ac:dyDescent="0.25">
      <c r="H139" s="216"/>
    </row>
    <row r="140" spans="8:8" s="203" customFormat="1" x14ac:dyDescent="0.25">
      <c r="H140" s="216"/>
    </row>
    <row r="141" spans="8:8" s="203" customFormat="1" x14ac:dyDescent="0.25">
      <c r="H141" s="216"/>
    </row>
    <row r="142" spans="8:8" s="203" customFormat="1" x14ac:dyDescent="0.25">
      <c r="H142" s="216"/>
    </row>
    <row r="143" spans="8:8" s="203" customFormat="1" x14ac:dyDescent="0.25">
      <c r="H143" s="216"/>
    </row>
    <row r="144" spans="8:8" s="203" customFormat="1" x14ac:dyDescent="0.25">
      <c r="H144" s="216"/>
    </row>
    <row r="145" spans="8:8" s="203" customFormat="1" x14ac:dyDescent="0.25">
      <c r="H145" s="216"/>
    </row>
    <row r="146" spans="8:8" s="203" customFormat="1" x14ac:dyDescent="0.25">
      <c r="H146" s="216"/>
    </row>
    <row r="147" spans="8:8" s="203" customFormat="1" x14ac:dyDescent="0.25">
      <c r="H147" s="216"/>
    </row>
    <row r="148" spans="8:8" s="203" customFormat="1" x14ac:dyDescent="0.25">
      <c r="H148" s="216"/>
    </row>
    <row r="149" spans="8:8" s="203" customFormat="1" x14ac:dyDescent="0.25">
      <c r="H149" s="216"/>
    </row>
    <row r="150" spans="8:8" s="203" customFormat="1" x14ac:dyDescent="0.25">
      <c r="H150" s="216"/>
    </row>
    <row r="151" spans="8:8" s="203" customFormat="1" x14ac:dyDescent="0.25">
      <c r="H151" s="216"/>
    </row>
    <row r="152" spans="8:8" s="203" customFormat="1" x14ac:dyDescent="0.25">
      <c r="H152" s="216"/>
    </row>
    <row r="153" spans="8:8" s="203" customFormat="1" x14ac:dyDescent="0.25">
      <c r="H153" s="216"/>
    </row>
    <row r="154" spans="8:8" s="203" customFormat="1" x14ac:dyDescent="0.25">
      <c r="H154" s="216"/>
    </row>
    <row r="155" spans="8:8" s="203" customFormat="1" x14ac:dyDescent="0.25">
      <c r="H155" s="216"/>
    </row>
    <row r="156" spans="8:8" s="203" customFormat="1" x14ac:dyDescent="0.25">
      <c r="H156" s="216"/>
    </row>
    <row r="157" spans="8:8" s="203" customFormat="1" x14ac:dyDescent="0.25">
      <c r="H157" s="216"/>
    </row>
    <row r="158" spans="8:8" s="203" customFormat="1" x14ac:dyDescent="0.25">
      <c r="H158" s="216"/>
    </row>
    <row r="159" spans="8:8" s="203" customFormat="1" x14ac:dyDescent="0.25">
      <c r="H159" s="216"/>
    </row>
    <row r="160" spans="8:8" s="203" customFormat="1" x14ac:dyDescent="0.25">
      <c r="H160" s="216"/>
    </row>
    <row r="161" spans="8:8" s="203" customFormat="1" x14ac:dyDescent="0.25">
      <c r="H161" s="216"/>
    </row>
    <row r="162" spans="8:8" s="203" customFormat="1" x14ac:dyDescent="0.25">
      <c r="H162" s="216"/>
    </row>
    <row r="163" spans="8:8" s="203" customFormat="1" x14ac:dyDescent="0.25">
      <c r="H163" s="216"/>
    </row>
    <row r="164" spans="8:8" s="203" customFormat="1" x14ac:dyDescent="0.25">
      <c r="H164" s="216"/>
    </row>
    <row r="165" spans="8:8" s="203" customFormat="1" x14ac:dyDescent="0.25">
      <c r="H165" s="216"/>
    </row>
    <row r="166" spans="8:8" s="203" customFormat="1" x14ac:dyDescent="0.25">
      <c r="H166" s="216"/>
    </row>
    <row r="167" spans="8:8" s="203" customFormat="1" x14ac:dyDescent="0.25">
      <c r="H167" s="216"/>
    </row>
    <row r="168" spans="8:8" s="203" customFormat="1" x14ac:dyDescent="0.25">
      <c r="H168" s="216"/>
    </row>
    <row r="169" spans="8:8" s="203" customFormat="1" x14ac:dyDescent="0.25">
      <c r="H169" s="216"/>
    </row>
    <row r="170" spans="8:8" s="203" customFormat="1" x14ac:dyDescent="0.25">
      <c r="H170" s="216"/>
    </row>
    <row r="171" spans="8:8" s="203" customFormat="1" x14ac:dyDescent="0.25">
      <c r="H171" s="216"/>
    </row>
    <row r="172" spans="8:8" s="203" customFormat="1" x14ac:dyDescent="0.25">
      <c r="H172" s="216"/>
    </row>
    <row r="173" spans="8:8" s="203" customFormat="1" x14ac:dyDescent="0.25">
      <c r="H173" s="216"/>
    </row>
    <row r="174" spans="8:8" s="203" customFormat="1" x14ac:dyDescent="0.25">
      <c r="H174" s="216"/>
    </row>
    <row r="175" spans="8:8" s="203" customFormat="1" x14ac:dyDescent="0.25">
      <c r="H175" s="216"/>
    </row>
    <row r="176" spans="8:8" s="203" customFormat="1" x14ac:dyDescent="0.25">
      <c r="H176" s="216"/>
    </row>
    <row r="177" spans="8:8" s="203" customFormat="1" x14ac:dyDescent="0.25">
      <c r="H177" s="216"/>
    </row>
    <row r="178" spans="8:8" s="203" customFormat="1" x14ac:dyDescent="0.25">
      <c r="H178" s="216"/>
    </row>
    <row r="179" spans="8:8" s="203" customFormat="1" x14ac:dyDescent="0.25">
      <c r="H179" s="216"/>
    </row>
    <row r="180" spans="8:8" s="203" customFormat="1" x14ac:dyDescent="0.25">
      <c r="H180" s="216"/>
    </row>
    <row r="181" spans="8:8" s="203" customFormat="1" x14ac:dyDescent="0.25">
      <c r="H181" s="216"/>
    </row>
    <row r="182" spans="8:8" s="203" customFormat="1" x14ac:dyDescent="0.25">
      <c r="H182" s="216"/>
    </row>
    <row r="183" spans="8:8" s="203" customFormat="1" x14ac:dyDescent="0.25">
      <c r="H183" s="216"/>
    </row>
    <row r="184" spans="8:8" s="203" customFormat="1" x14ac:dyDescent="0.25">
      <c r="H184" s="216"/>
    </row>
    <row r="185" spans="8:8" s="203" customFormat="1" x14ac:dyDescent="0.25">
      <c r="H185" s="216"/>
    </row>
    <row r="186" spans="8:8" s="203" customFormat="1" x14ac:dyDescent="0.25">
      <c r="H186" s="216"/>
    </row>
    <row r="187" spans="8:8" s="203" customFormat="1" x14ac:dyDescent="0.25">
      <c r="H187" s="216"/>
    </row>
    <row r="188" spans="8:8" s="203" customFormat="1" x14ac:dyDescent="0.25">
      <c r="H188" s="216"/>
    </row>
    <row r="189" spans="8:8" s="203" customFormat="1" x14ac:dyDescent="0.25">
      <c r="H189" s="216"/>
    </row>
    <row r="190" spans="8:8" s="203" customFormat="1" x14ac:dyDescent="0.25">
      <c r="H190" s="216"/>
    </row>
    <row r="191" spans="8:8" s="203" customFormat="1" x14ac:dyDescent="0.25">
      <c r="H191" s="216"/>
    </row>
    <row r="192" spans="8:8" s="203" customFormat="1" x14ac:dyDescent="0.25">
      <c r="H192" s="216"/>
    </row>
    <row r="193" spans="8:8" s="203" customFormat="1" x14ac:dyDescent="0.25">
      <c r="H193" s="216"/>
    </row>
    <row r="194" spans="8:8" s="203" customFormat="1" x14ac:dyDescent="0.25">
      <c r="H194" s="216"/>
    </row>
    <row r="195" spans="8:8" s="203" customFormat="1" x14ac:dyDescent="0.25">
      <c r="H195" s="216"/>
    </row>
    <row r="196" spans="8:8" s="203" customFormat="1" x14ac:dyDescent="0.25">
      <c r="H196" s="216"/>
    </row>
    <row r="197" spans="8:8" s="203" customFormat="1" x14ac:dyDescent="0.25">
      <c r="H197" s="216"/>
    </row>
    <row r="198" spans="8:8" s="203" customFormat="1" x14ac:dyDescent="0.25">
      <c r="H198" s="216"/>
    </row>
    <row r="199" spans="8:8" s="203" customFormat="1" x14ac:dyDescent="0.25">
      <c r="H199" s="216"/>
    </row>
    <row r="200" spans="8:8" s="203" customFormat="1" x14ac:dyDescent="0.25">
      <c r="H200" s="216"/>
    </row>
    <row r="201" spans="8:8" s="203" customFormat="1" x14ac:dyDescent="0.25">
      <c r="H201" s="216"/>
    </row>
    <row r="202" spans="8:8" s="203" customFormat="1" x14ac:dyDescent="0.25">
      <c r="H202" s="216"/>
    </row>
    <row r="203" spans="8:8" s="203" customFormat="1" x14ac:dyDescent="0.25">
      <c r="H203" s="216"/>
    </row>
    <row r="204" spans="8:8" s="203" customFormat="1" x14ac:dyDescent="0.25">
      <c r="H204" s="216"/>
    </row>
    <row r="205" spans="8:8" s="203" customFormat="1" x14ac:dyDescent="0.25">
      <c r="H205" s="216"/>
    </row>
    <row r="206" spans="8:8" s="203" customFormat="1" x14ac:dyDescent="0.25">
      <c r="H206" s="216"/>
    </row>
    <row r="207" spans="8:8" s="203" customFormat="1" x14ac:dyDescent="0.25">
      <c r="H207" s="216"/>
    </row>
    <row r="208" spans="8:8" s="203" customFormat="1" x14ac:dyDescent="0.25">
      <c r="H208" s="216"/>
    </row>
    <row r="209" spans="8:8" s="203" customFormat="1" x14ac:dyDescent="0.25">
      <c r="H209" s="216"/>
    </row>
    <row r="210" spans="8:8" s="203" customFormat="1" x14ac:dyDescent="0.25">
      <c r="H210" s="216"/>
    </row>
    <row r="211" spans="8:8" s="203" customFormat="1" x14ac:dyDescent="0.25">
      <c r="H211" s="216"/>
    </row>
    <row r="212" spans="8:8" s="203" customFormat="1" x14ac:dyDescent="0.25">
      <c r="H212" s="216"/>
    </row>
    <row r="213" spans="8:8" s="203" customFormat="1" x14ac:dyDescent="0.25">
      <c r="H213" s="216"/>
    </row>
    <row r="214" spans="8:8" s="203" customFormat="1" x14ac:dyDescent="0.25">
      <c r="H214" s="216"/>
    </row>
    <row r="215" spans="8:8" s="203" customFormat="1" x14ac:dyDescent="0.25">
      <c r="H215" s="216"/>
    </row>
    <row r="216" spans="8:8" s="203" customFormat="1" x14ac:dyDescent="0.25">
      <c r="H216" s="216"/>
    </row>
    <row r="217" spans="8:8" s="203" customFormat="1" x14ac:dyDescent="0.25">
      <c r="H217" s="216"/>
    </row>
    <row r="218" spans="8:8" s="203" customFormat="1" x14ac:dyDescent="0.25">
      <c r="H218" s="216"/>
    </row>
    <row r="219" spans="8:8" s="203" customFormat="1" x14ac:dyDescent="0.25">
      <c r="H219" s="216"/>
    </row>
    <row r="220" spans="8:8" s="203" customFormat="1" x14ac:dyDescent="0.25">
      <c r="H220" s="216"/>
    </row>
    <row r="221" spans="8:8" s="203" customFormat="1" x14ac:dyDescent="0.25">
      <c r="H221" s="216"/>
    </row>
    <row r="222" spans="8:8" s="203" customFormat="1" x14ac:dyDescent="0.25">
      <c r="H222" s="216"/>
    </row>
    <row r="223" spans="8:8" s="203" customFormat="1" x14ac:dyDescent="0.25">
      <c r="H223" s="216"/>
    </row>
    <row r="224" spans="8:8" s="203" customFormat="1" x14ac:dyDescent="0.25">
      <c r="H224" s="216"/>
    </row>
    <row r="225" spans="8:8" s="203" customFormat="1" x14ac:dyDescent="0.25">
      <c r="H225" s="216"/>
    </row>
    <row r="226" spans="8:8" s="203" customFormat="1" x14ac:dyDescent="0.25">
      <c r="H226" s="216"/>
    </row>
    <row r="227" spans="8:8" s="203" customFormat="1" x14ac:dyDescent="0.25">
      <c r="H227" s="216"/>
    </row>
    <row r="228" spans="8:8" s="203" customFormat="1" x14ac:dyDescent="0.25">
      <c r="H228" s="216"/>
    </row>
    <row r="229" spans="8:8" s="203" customFormat="1" x14ac:dyDescent="0.25">
      <c r="H229" s="216"/>
    </row>
    <row r="230" spans="8:8" s="203" customFormat="1" x14ac:dyDescent="0.25">
      <c r="H230" s="216"/>
    </row>
    <row r="231" spans="8:8" s="203" customFormat="1" x14ac:dyDescent="0.25">
      <c r="H231" s="216"/>
    </row>
    <row r="232" spans="8:8" s="203" customFormat="1" x14ac:dyDescent="0.25">
      <c r="H232" s="216"/>
    </row>
    <row r="233" spans="8:8" s="203" customFormat="1" x14ac:dyDescent="0.25">
      <c r="H233" s="216"/>
    </row>
    <row r="234" spans="8:8" s="203" customFormat="1" x14ac:dyDescent="0.25">
      <c r="H234" s="216"/>
    </row>
    <row r="235" spans="8:8" s="203" customFormat="1" x14ac:dyDescent="0.25">
      <c r="H235" s="216"/>
    </row>
    <row r="236" spans="8:8" s="203" customFormat="1" x14ac:dyDescent="0.25">
      <c r="H236" s="216"/>
    </row>
    <row r="237" spans="8:8" s="203" customFormat="1" x14ac:dyDescent="0.25">
      <c r="H237" s="216"/>
    </row>
    <row r="238" spans="8:8" s="203" customFormat="1" x14ac:dyDescent="0.25">
      <c r="H238" s="216"/>
    </row>
    <row r="239" spans="8:8" s="203" customFormat="1" x14ac:dyDescent="0.25">
      <c r="H239" s="216"/>
    </row>
    <row r="240" spans="8:8" s="203" customFormat="1" x14ac:dyDescent="0.25">
      <c r="H240" s="216"/>
    </row>
    <row r="241" spans="8:8" s="203" customFormat="1" x14ac:dyDescent="0.25">
      <c r="H241" s="216"/>
    </row>
    <row r="242" spans="8:8" s="203" customFormat="1" x14ac:dyDescent="0.25">
      <c r="H242" s="216"/>
    </row>
    <row r="243" spans="8:8" s="203" customFormat="1" x14ac:dyDescent="0.25">
      <c r="H243" s="216"/>
    </row>
    <row r="244" spans="8:8" s="203" customFormat="1" x14ac:dyDescent="0.25">
      <c r="H244" s="216"/>
    </row>
    <row r="245" spans="8:8" s="203" customFormat="1" x14ac:dyDescent="0.25">
      <c r="H245" s="216"/>
    </row>
    <row r="246" spans="8:8" s="203" customFormat="1" x14ac:dyDescent="0.25">
      <c r="H246" s="216"/>
    </row>
    <row r="247" spans="8:8" s="203" customFormat="1" x14ac:dyDescent="0.25">
      <c r="H247" s="216"/>
    </row>
    <row r="248" spans="8:8" s="203" customFormat="1" x14ac:dyDescent="0.25">
      <c r="H248" s="216"/>
    </row>
    <row r="249" spans="8:8" s="203" customFormat="1" x14ac:dyDescent="0.25">
      <c r="H249" s="216"/>
    </row>
    <row r="250" spans="8:8" s="203" customFormat="1" x14ac:dyDescent="0.25">
      <c r="H250" s="216"/>
    </row>
    <row r="251" spans="8:8" s="203" customFormat="1" x14ac:dyDescent="0.25">
      <c r="H251" s="216"/>
    </row>
    <row r="252" spans="8:8" s="203" customFormat="1" x14ac:dyDescent="0.25">
      <c r="H252" s="216"/>
    </row>
    <row r="253" spans="8:8" s="203" customFormat="1" x14ac:dyDescent="0.25">
      <c r="H253" s="216"/>
    </row>
    <row r="254" spans="8:8" s="203" customFormat="1" x14ac:dyDescent="0.25">
      <c r="H254" s="216"/>
    </row>
    <row r="255" spans="8:8" s="203" customFormat="1" x14ac:dyDescent="0.25">
      <c r="H255" s="216"/>
    </row>
    <row r="256" spans="8:8" s="203" customFormat="1" x14ac:dyDescent="0.25">
      <c r="H256" s="216"/>
    </row>
    <row r="257" spans="8:8" s="203" customFormat="1" x14ac:dyDescent="0.25">
      <c r="H257" s="216"/>
    </row>
    <row r="258" spans="8:8" s="203" customFormat="1" x14ac:dyDescent="0.25">
      <c r="H258" s="216"/>
    </row>
    <row r="259" spans="8:8" s="203" customFormat="1" x14ac:dyDescent="0.25">
      <c r="H259" s="216"/>
    </row>
    <row r="260" spans="8:8" s="203" customFormat="1" x14ac:dyDescent="0.25">
      <c r="H260" s="216"/>
    </row>
    <row r="261" spans="8:8" s="203" customFormat="1" x14ac:dyDescent="0.25">
      <c r="H261" s="216"/>
    </row>
    <row r="262" spans="8:8" s="203" customFormat="1" x14ac:dyDescent="0.25">
      <c r="H262" s="216"/>
    </row>
    <row r="263" spans="8:8" s="203" customFormat="1" x14ac:dyDescent="0.25">
      <c r="H263" s="216"/>
    </row>
    <row r="264" spans="8:8" s="203" customFormat="1" x14ac:dyDescent="0.25">
      <c r="H264" s="216"/>
    </row>
    <row r="265" spans="8:8" s="203" customFormat="1" x14ac:dyDescent="0.25">
      <c r="H265" s="216"/>
    </row>
    <row r="266" spans="8:8" s="203" customFormat="1" x14ac:dyDescent="0.25">
      <c r="H266" s="216"/>
    </row>
    <row r="267" spans="8:8" s="203" customFormat="1" x14ac:dyDescent="0.25">
      <c r="H267" s="216"/>
    </row>
    <row r="268" spans="8:8" s="203" customFormat="1" x14ac:dyDescent="0.25">
      <c r="H268" s="216"/>
    </row>
    <row r="269" spans="8:8" s="203" customFormat="1" x14ac:dyDescent="0.25">
      <c r="H269" s="216"/>
    </row>
    <row r="270" spans="8:8" s="203" customFormat="1" x14ac:dyDescent="0.25">
      <c r="H270" s="216"/>
    </row>
    <row r="271" spans="8:8" s="203" customFormat="1" x14ac:dyDescent="0.25">
      <c r="H271" s="216"/>
    </row>
    <row r="272" spans="8:8" s="203" customFormat="1" x14ac:dyDescent="0.25">
      <c r="H272" s="216"/>
    </row>
    <row r="273" spans="8:8" s="203" customFormat="1" x14ac:dyDescent="0.25">
      <c r="H273" s="216"/>
    </row>
    <row r="274" spans="8:8" s="203" customFormat="1" x14ac:dyDescent="0.25">
      <c r="H274" s="216"/>
    </row>
    <row r="275" spans="8:8" s="203" customFormat="1" x14ac:dyDescent="0.25">
      <c r="H275" s="216"/>
    </row>
    <row r="276" spans="8:8" s="203" customFormat="1" x14ac:dyDescent="0.25">
      <c r="H276" s="216"/>
    </row>
    <row r="277" spans="8:8" s="203" customFormat="1" x14ac:dyDescent="0.25">
      <c r="H277" s="216"/>
    </row>
    <row r="278" spans="8:8" s="203" customFormat="1" x14ac:dyDescent="0.25">
      <c r="H278" s="216"/>
    </row>
    <row r="279" spans="8:8" s="203" customFormat="1" x14ac:dyDescent="0.25">
      <c r="H279" s="216"/>
    </row>
    <row r="280" spans="8:8" s="203" customFormat="1" x14ac:dyDescent="0.25">
      <c r="H280" s="216"/>
    </row>
    <row r="281" spans="8:8" s="203" customFormat="1" x14ac:dyDescent="0.25">
      <c r="H281" s="216"/>
    </row>
    <row r="282" spans="8:8" s="203" customFormat="1" x14ac:dyDescent="0.25">
      <c r="H282" s="216"/>
    </row>
    <row r="283" spans="8:8" s="203" customFormat="1" x14ac:dyDescent="0.25">
      <c r="H283" s="216"/>
    </row>
    <row r="284" spans="8:8" s="203" customFormat="1" x14ac:dyDescent="0.25">
      <c r="H284" s="216"/>
    </row>
    <row r="285" spans="8:8" s="203" customFormat="1" x14ac:dyDescent="0.25">
      <c r="H285" s="216"/>
    </row>
    <row r="286" spans="8:8" s="203" customFormat="1" x14ac:dyDescent="0.25">
      <c r="H286" s="216"/>
    </row>
    <row r="287" spans="8:8" s="203" customFormat="1" x14ac:dyDescent="0.25">
      <c r="H287" s="216"/>
    </row>
    <row r="288" spans="8:8" s="203" customFormat="1" x14ac:dyDescent="0.25">
      <c r="H288" s="216"/>
    </row>
    <row r="289" spans="8:8" s="203" customFormat="1" x14ac:dyDescent="0.25">
      <c r="H289" s="216"/>
    </row>
    <row r="290" spans="8:8" s="203" customFormat="1" x14ac:dyDescent="0.25">
      <c r="H290" s="216"/>
    </row>
    <row r="291" spans="8:8" s="203" customFormat="1" x14ac:dyDescent="0.25">
      <c r="H291" s="216"/>
    </row>
    <row r="292" spans="8:8" s="203" customFormat="1" x14ac:dyDescent="0.25">
      <c r="H292" s="216"/>
    </row>
    <row r="293" spans="8:8" s="203" customFormat="1" x14ac:dyDescent="0.25">
      <c r="H293" s="216"/>
    </row>
    <row r="294" spans="8:8" s="203" customFormat="1" x14ac:dyDescent="0.25">
      <c r="H294" s="216"/>
    </row>
    <row r="295" spans="8:8" s="203" customFormat="1" x14ac:dyDescent="0.25">
      <c r="H295" s="216"/>
    </row>
    <row r="296" spans="8:8" s="203" customFormat="1" x14ac:dyDescent="0.25">
      <c r="H296" s="216"/>
    </row>
    <row r="297" spans="8:8" s="203" customFormat="1" x14ac:dyDescent="0.25">
      <c r="H297" s="216"/>
    </row>
    <row r="298" spans="8:8" s="203" customFormat="1" x14ac:dyDescent="0.25">
      <c r="H298" s="216"/>
    </row>
    <row r="299" spans="8:8" s="203" customFormat="1" x14ac:dyDescent="0.25">
      <c r="H299" s="216"/>
    </row>
    <row r="300" spans="8:8" s="203" customFormat="1" x14ac:dyDescent="0.25">
      <c r="H300" s="216"/>
    </row>
    <row r="301" spans="8:8" s="203" customFormat="1" x14ac:dyDescent="0.25">
      <c r="H301" s="216"/>
    </row>
    <row r="302" spans="8:8" s="203" customFormat="1" x14ac:dyDescent="0.25">
      <c r="H302" s="216"/>
    </row>
    <row r="303" spans="8:8" s="203" customFormat="1" x14ac:dyDescent="0.25">
      <c r="H303" s="216"/>
    </row>
    <row r="304" spans="8:8" s="203" customFormat="1" x14ac:dyDescent="0.25">
      <c r="H304" s="216"/>
    </row>
    <row r="305" spans="8:8" s="203" customFormat="1" x14ac:dyDescent="0.25">
      <c r="H305" s="216"/>
    </row>
    <row r="306" spans="8:8" s="203" customFormat="1" x14ac:dyDescent="0.25">
      <c r="H306" s="216"/>
    </row>
    <row r="307" spans="8:8" s="203" customFormat="1" x14ac:dyDescent="0.25">
      <c r="H307" s="216"/>
    </row>
    <row r="308" spans="8:8" s="203" customFormat="1" x14ac:dyDescent="0.25">
      <c r="H308" s="216"/>
    </row>
    <row r="309" spans="8:8" s="203" customFormat="1" x14ac:dyDescent="0.25">
      <c r="H309" s="216"/>
    </row>
    <row r="310" spans="8:8" s="203" customFormat="1" x14ac:dyDescent="0.25">
      <c r="H310" s="216"/>
    </row>
    <row r="311" spans="8:8" s="203" customFormat="1" x14ac:dyDescent="0.25">
      <c r="H311" s="216"/>
    </row>
    <row r="312" spans="8:8" s="203" customFormat="1" x14ac:dyDescent="0.25">
      <c r="H312" s="216"/>
    </row>
    <row r="313" spans="8:8" s="203" customFormat="1" x14ac:dyDescent="0.25">
      <c r="H313" s="216"/>
    </row>
    <row r="314" spans="8:8" s="203" customFormat="1" x14ac:dyDescent="0.25">
      <c r="H314" s="216"/>
    </row>
    <row r="315" spans="8:8" s="203" customFormat="1" x14ac:dyDescent="0.25">
      <c r="H315" s="216"/>
    </row>
    <row r="316" spans="8:8" s="203" customFormat="1" x14ac:dyDescent="0.25">
      <c r="H316" s="216"/>
    </row>
    <row r="317" spans="8:8" s="203" customFormat="1" x14ac:dyDescent="0.25">
      <c r="H317" s="216"/>
    </row>
    <row r="318" spans="8:8" s="203" customFormat="1" x14ac:dyDescent="0.25">
      <c r="H318" s="216"/>
    </row>
    <row r="319" spans="8:8" s="203" customFormat="1" x14ac:dyDescent="0.25">
      <c r="H319" s="216"/>
    </row>
    <row r="320" spans="8:8" s="203" customFormat="1" x14ac:dyDescent="0.25">
      <c r="H320" s="216"/>
    </row>
    <row r="321" spans="8:8" s="203" customFormat="1" x14ac:dyDescent="0.25">
      <c r="H321" s="216"/>
    </row>
    <row r="322" spans="8:8" s="203" customFormat="1" x14ac:dyDescent="0.25">
      <c r="H322" s="216"/>
    </row>
    <row r="323" spans="8:8" s="203" customFormat="1" x14ac:dyDescent="0.25">
      <c r="H323" s="216"/>
    </row>
    <row r="324" spans="8:8" s="203" customFormat="1" x14ac:dyDescent="0.25">
      <c r="H324" s="216"/>
    </row>
    <row r="325" spans="8:8" s="203" customFormat="1" x14ac:dyDescent="0.25">
      <c r="H325" s="216"/>
    </row>
    <row r="326" spans="8:8" s="203" customFormat="1" x14ac:dyDescent="0.25">
      <c r="H326" s="216"/>
    </row>
    <row r="327" spans="8:8" s="203" customFormat="1" x14ac:dyDescent="0.25">
      <c r="H327" s="216"/>
    </row>
    <row r="328" spans="8:8" s="203" customFormat="1" x14ac:dyDescent="0.25">
      <c r="H328" s="216"/>
    </row>
    <row r="329" spans="8:8" s="203" customFormat="1" x14ac:dyDescent="0.25">
      <c r="H329" s="216"/>
    </row>
    <row r="330" spans="8:8" s="203" customFormat="1" x14ac:dyDescent="0.25">
      <c r="H330" s="216"/>
    </row>
    <row r="331" spans="8:8" s="203" customFormat="1" x14ac:dyDescent="0.25">
      <c r="H331" s="216"/>
    </row>
    <row r="332" spans="8:8" s="203" customFormat="1" x14ac:dyDescent="0.25">
      <c r="H332" s="216"/>
    </row>
    <row r="333" spans="8:8" s="203" customFormat="1" x14ac:dyDescent="0.25">
      <c r="H333" s="216"/>
    </row>
    <row r="334" spans="8:8" s="203" customFormat="1" x14ac:dyDescent="0.25">
      <c r="H334" s="216"/>
    </row>
    <row r="335" spans="8:8" s="203" customFormat="1" x14ac:dyDescent="0.25">
      <c r="H335" s="216"/>
    </row>
    <row r="336" spans="8:8" s="203" customFormat="1" x14ac:dyDescent="0.25">
      <c r="H336" s="216"/>
    </row>
    <row r="337" spans="8:8" s="203" customFormat="1" x14ac:dyDescent="0.25">
      <c r="H337" s="216"/>
    </row>
    <row r="338" spans="8:8" s="203" customFormat="1" x14ac:dyDescent="0.25">
      <c r="H338" s="216"/>
    </row>
    <row r="339" spans="8:8" s="203" customFormat="1" x14ac:dyDescent="0.25">
      <c r="H339" s="216"/>
    </row>
    <row r="340" spans="8:8" s="203" customFormat="1" x14ac:dyDescent="0.25">
      <c r="H340" s="216"/>
    </row>
    <row r="341" spans="8:8" s="203" customFormat="1" x14ac:dyDescent="0.25">
      <c r="H341" s="216"/>
    </row>
    <row r="342" spans="8:8" s="203" customFormat="1" x14ac:dyDescent="0.25">
      <c r="H342" s="216"/>
    </row>
    <row r="343" spans="8:8" s="203" customFormat="1" x14ac:dyDescent="0.25">
      <c r="H343" s="216"/>
    </row>
    <row r="344" spans="8:8" s="203" customFormat="1" x14ac:dyDescent="0.25">
      <c r="H344" s="216"/>
    </row>
    <row r="345" spans="8:8" s="203" customFormat="1" x14ac:dyDescent="0.25">
      <c r="H345" s="216"/>
    </row>
    <row r="346" spans="8:8" s="203" customFormat="1" x14ac:dyDescent="0.25">
      <c r="H346" s="216"/>
    </row>
    <row r="347" spans="8:8" s="203" customFormat="1" x14ac:dyDescent="0.25">
      <c r="H347" s="216"/>
    </row>
    <row r="348" spans="8:8" s="203" customFormat="1" x14ac:dyDescent="0.25">
      <c r="H348" s="216"/>
    </row>
    <row r="349" spans="8:8" s="203" customFormat="1" x14ac:dyDescent="0.25">
      <c r="H349" s="216"/>
    </row>
    <row r="350" spans="8:8" s="203" customFormat="1" x14ac:dyDescent="0.25">
      <c r="H350" s="216"/>
    </row>
    <row r="351" spans="8:8" s="203" customFormat="1" x14ac:dyDescent="0.25">
      <c r="H351" s="216"/>
    </row>
    <row r="352" spans="8:8" s="203" customFormat="1" x14ac:dyDescent="0.25">
      <c r="H352" s="216"/>
    </row>
    <row r="353" spans="8:8" s="203" customFormat="1" x14ac:dyDescent="0.25">
      <c r="H353" s="216"/>
    </row>
    <row r="354" spans="8:8" s="203" customFormat="1" x14ac:dyDescent="0.25">
      <c r="H354" s="216"/>
    </row>
    <row r="355" spans="8:8" s="203" customFormat="1" x14ac:dyDescent="0.25">
      <c r="H355" s="216"/>
    </row>
    <row r="356" spans="8:8" s="203" customFormat="1" x14ac:dyDescent="0.25">
      <c r="H356" s="216"/>
    </row>
    <row r="357" spans="8:8" s="203" customFormat="1" x14ac:dyDescent="0.25">
      <c r="H357" s="216"/>
    </row>
    <row r="358" spans="8:8" s="203" customFormat="1" x14ac:dyDescent="0.25">
      <c r="H358" s="216"/>
    </row>
    <row r="359" spans="8:8" s="203" customFormat="1" x14ac:dyDescent="0.25">
      <c r="H359" s="216"/>
    </row>
    <row r="360" spans="8:8" s="203" customFormat="1" x14ac:dyDescent="0.25">
      <c r="H360" s="216"/>
    </row>
    <row r="361" spans="8:8" s="203" customFormat="1" x14ac:dyDescent="0.25">
      <c r="H361" s="216"/>
    </row>
    <row r="362" spans="8:8" s="203" customFormat="1" x14ac:dyDescent="0.25">
      <c r="H362" s="216"/>
    </row>
    <row r="363" spans="8:8" s="203" customFormat="1" x14ac:dyDescent="0.25">
      <c r="H363" s="216"/>
    </row>
    <row r="364" spans="8:8" s="203" customFormat="1" x14ac:dyDescent="0.25">
      <c r="H364" s="216"/>
    </row>
    <row r="365" spans="8:8" s="203" customFormat="1" x14ac:dyDescent="0.25">
      <c r="H365" s="216"/>
    </row>
    <row r="366" spans="8:8" s="203" customFormat="1" x14ac:dyDescent="0.25">
      <c r="H366" s="216"/>
    </row>
    <row r="367" spans="8:8" s="203" customFormat="1" x14ac:dyDescent="0.25">
      <c r="H367" s="216"/>
    </row>
    <row r="368" spans="8:8" s="203" customFormat="1" x14ac:dyDescent="0.25">
      <c r="H368" s="216"/>
    </row>
    <row r="369" spans="8:8" s="203" customFormat="1" x14ac:dyDescent="0.25">
      <c r="H369" s="216"/>
    </row>
    <row r="370" spans="8:8" s="203" customFormat="1" x14ac:dyDescent="0.25">
      <c r="H370" s="216"/>
    </row>
    <row r="371" spans="8:8" s="203" customFormat="1" x14ac:dyDescent="0.25">
      <c r="H371" s="216"/>
    </row>
    <row r="372" spans="8:8" s="203" customFormat="1" x14ac:dyDescent="0.25">
      <c r="H372" s="216"/>
    </row>
    <row r="373" spans="8:8" s="203" customFormat="1" x14ac:dyDescent="0.25">
      <c r="H373" s="216"/>
    </row>
    <row r="374" spans="8:8" s="203" customFormat="1" x14ac:dyDescent="0.25">
      <c r="H374" s="216"/>
    </row>
    <row r="375" spans="8:8" s="203" customFormat="1" x14ac:dyDescent="0.25">
      <c r="H375" s="216"/>
    </row>
    <row r="376" spans="8:8" s="203" customFormat="1" x14ac:dyDescent="0.25">
      <c r="H376" s="216"/>
    </row>
    <row r="377" spans="8:8" s="203" customFormat="1" x14ac:dyDescent="0.25">
      <c r="H377" s="216"/>
    </row>
    <row r="378" spans="8:8" s="203" customFormat="1" x14ac:dyDescent="0.25">
      <c r="H378" s="216"/>
    </row>
    <row r="379" spans="8:8" s="203" customFormat="1" x14ac:dyDescent="0.25">
      <c r="H379" s="216"/>
    </row>
    <row r="380" spans="8:8" s="203" customFormat="1" x14ac:dyDescent="0.25">
      <c r="H380" s="216"/>
    </row>
    <row r="381" spans="8:8" s="203" customFormat="1" x14ac:dyDescent="0.25">
      <c r="H381" s="216"/>
    </row>
    <row r="382" spans="8:8" s="203" customFormat="1" x14ac:dyDescent="0.25">
      <c r="H382" s="216"/>
    </row>
    <row r="383" spans="8:8" s="203" customFormat="1" x14ac:dyDescent="0.25">
      <c r="H383" s="216"/>
    </row>
    <row r="384" spans="8:8" s="203" customFormat="1" x14ac:dyDescent="0.25">
      <c r="H384" s="216"/>
    </row>
    <row r="385" spans="8:8" s="203" customFormat="1" x14ac:dyDescent="0.25">
      <c r="H385" s="216"/>
    </row>
    <row r="386" spans="8:8" s="203" customFormat="1" x14ac:dyDescent="0.25">
      <c r="H386" s="216"/>
    </row>
    <row r="387" spans="8:8" s="203" customFormat="1" x14ac:dyDescent="0.25">
      <c r="H387" s="216"/>
    </row>
    <row r="388" spans="8:8" s="203" customFormat="1" x14ac:dyDescent="0.25">
      <c r="H388" s="216"/>
    </row>
    <row r="389" spans="8:8" s="203" customFormat="1" x14ac:dyDescent="0.25">
      <c r="H389" s="216"/>
    </row>
    <row r="390" spans="8:8" s="203" customFormat="1" x14ac:dyDescent="0.25">
      <c r="H390" s="216"/>
    </row>
    <row r="391" spans="8:8" s="203" customFormat="1" x14ac:dyDescent="0.25">
      <c r="H391" s="216"/>
    </row>
    <row r="392" spans="8:8" s="203" customFormat="1" x14ac:dyDescent="0.25">
      <c r="H392" s="216"/>
    </row>
    <row r="393" spans="8:8" s="203" customFormat="1" x14ac:dyDescent="0.25">
      <c r="H393" s="216"/>
    </row>
    <row r="394" spans="8:8" s="203" customFormat="1" x14ac:dyDescent="0.25">
      <c r="H394" s="216"/>
    </row>
    <row r="395" spans="8:8" s="203" customFormat="1" x14ac:dyDescent="0.25">
      <c r="H395" s="216"/>
    </row>
    <row r="396" spans="8:8" s="203" customFormat="1" x14ac:dyDescent="0.25">
      <c r="H396" s="216"/>
    </row>
    <row r="397" spans="8:8" s="203" customFormat="1" x14ac:dyDescent="0.25">
      <c r="H397" s="216"/>
    </row>
    <row r="398" spans="8:8" s="203" customFormat="1" x14ac:dyDescent="0.25">
      <c r="H398" s="216"/>
    </row>
    <row r="399" spans="8:8" s="203" customFormat="1" x14ac:dyDescent="0.25">
      <c r="H399" s="216"/>
    </row>
    <row r="400" spans="8:8" s="203" customFormat="1" x14ac:dyDescent="0.25">
      <c r="H400" s="216"/>
    </row>
    <row r="401" spans="8:8" s="203" customFormat="1" x14ac:dyDescent="0.25">
      <c r="H401" s="216"/>
    </row>
    <row r="402" spans="8:8" s="203" customFormat="1" x14ac:dyDescent="0.25">
      <c r="H402" s="216"/>
    </row>
    <row r="403" spans="8:8" s="203" customFormat="1" x14ac:dyDescent="0.25">
      <c r="H403" s="216"/>
    </row>
    <row r="404" spans="8:8" s="203" customFormat="1" x14ac:dyDescent="0.25">
      <c r="H404" s="216"/>
    </row>
    <row r="405" spans="8:8" s="203" customFormat="1" x14ac:dyDescent="0.25">
      <c r="H405" s="216"/>
    </row>
    <row r="406" spans="8:8" s="203" customFormat="1" x14ac:dyDescent="0.25">
      <c r="H406" s="216"/>
    </row>
    <row r="407" spans="8:8" s="203" customFormat="1" x14ac:dyDescent="0.25">
      <c r="H407" s="216"/>
    </row>
    <row r="408" spans="8:8" s="203" customFormat="1" x14ac:dyDescent="0.25">
      <c r="H408" s="216"/>
    </row>
    <row r="409" spans="8:8" s="203" customFormat="1" x14ac:dyDescent="0.25">
      <c r="H409" s="216"/>
    </row>
    <row r="410" spans="8:8" s="203" customFormat="1" x14ac:dyDescent="0.25">
      <c r="H410" s="216"/>
    </row>
    <row r="411" spans="8:8" s="203" customFormat="1" x14ac:dyDescent="0.25">
      <c r="H411" s="216"/>
    </row>
    <row r="412" spans="8:8" s="203" customFormat="1" x14ac:dyDescent="0.25">
      <c r="H412" s="216"/>
    </row>
    <row r="413" spans="8:8" s="203" customFormat="1" x14ac:dyDescent="0.25">
      <c r="H413" s="216"/>
    </row>
    <row r="414" spans="8:8" s="203" customFormat="1" x14ac:dyDescent="0.25">
      <c r="H414" s="216"/>
    </row>
    <row r="415" spans="8:8" s="203" customFormat="1" x14ac:dyDescent="0.25">
      <c r="H415" s="216"/>
    </row>
    <row r="416" spans="8:8" s="203" customFormat="1" x14ac:dyDescent="0.25">
      <c r="H416" s="216"/>
    </row>
    <row r="417" spans="8:8" s="203" customFormat="1" x14ac:dyDescent="0.25">
      <c r="H417" s="216"/>
    </row>
    <row r="418" spans="8:8" s="203" customFormat="1" x14ac:dyDescent="0.25">
      <c r="H418" s="216"/>
    </row>
    <row r="419" spans="8:8" s="203" customFormat="1" x14ac:dyDescent="0.25">
      <c r="H419" s="216"/>
    </row>
    <row r="420" spans="8:8" s="203" customFormat="1" x14ac:dyDescent="0.25">
      <c r="H420" s="216"/>
    </row>
    <row r="421" spans="8:8" s="203" customFormat="1" x14ac:dyDescent="0.25">
      <c r="H421" s="216"/>
    </row>
    <row r="422" spans="8:8" s="203" customFormat="1" x14ac:dyDescent="0.25">
      <c r="H422" s="216"/>
    </row>
    <row r="423" spans="8:8" s="203" customFormat="1" x14ac:dyDescent="0.25">
      <c r="H423" s="216"/>
    </row>
    <row r="424" spans="8:8" s="203" customFormat="1" x14ac:dyDescent="0.25">
      <c r="H424" s="216"/>
    </row>
    <row r="425" spans="8:8" s="203" customFormat="1" x14ac:dyDescent="0.25">
      <c r="H425" s="216"/>
    </row>
    <row r="426" spans="8:8" s="203" customFormat="1" x14ac:dyDescent="0.25">
      <c r="H426" s="216"/>
    </row>
    <row r="427" spans="8:8" s="203" customFormat="1" x14ac:dyDescent="0.25">
      <c r="H427" s="216"/>
    </row>
    <row r="428" spans="8:8" s="203" customFormat="1" x14ac:dyDescent="0.25">
      <c r="H428" s="216"/>
    </row>
    <row r="429" spans="8:8" s="203" customFormat="1" x14ac:dyDescent="0.25">
      <c r="H429" s="216"/>
    </row>
    <row r="430" spans="8:8" s="203" customFormat="1" x14ac:dyDescent="0.25">
      <c r="H430" s="216"/>
    </row>
    <row r="431" spans="8:8" s="203" customFormat="1" x14ac:dyDescent="0.25">
      <c r="H431" s="216"/>
    </row>
    <row r="432" spans="8:8" s="203" customFormat="1" x14ac:dyDescent="0.25">
      <c r="H432" s="216"/>
    </row>
    <row r="433" spans="8:8" s="203" customFormat="1" x14ac:dyDescent="0.25">
      <c r="H433" s="216"/>
    </row>
    <row r="434" spans="8:8" s="203" customFormat="1" x14ac:dyDescent="0.25">
      <c r="H434" s="216"/>
    </row>
    <row r="435" spans="8:8" s="203" customFormat="1" x14ac:dyDescent="0.25">
      <c r="H435" s="216"/>
    </row>
    <row r="436" spans="8:8" s="203" customFormat="1" x14ac:dyDescent="0.25">
      <c r="H436" s="216"/>
    </row>
    <row r="437" spans="8:8" s="203" customFormat="1" x14ac:dyDescent="0.25">
      <c r="H437" s="216"/>
    </row>
    <row r="438" spans="8:8" s="203" customFormat="1" x14ac:dyDescent="0.25">
      <c r="H438" s="216"/>
    </row>
    <row r="439" spans="8:8" s="203" customFormat="1" x14ac:dyDescent="0.25">
      <c r="H439" s="216"/>
    </row>
    <row r="440" spans="8:8" s="203" customFormat="1" x14ac:dyDescent="0.25">
      <c r="H440" s="216"/>
    </row>
    <row r="441" spans="8:8" s="203" customFormat="1" x14ac:dyDescent="0.25">
      <c r="H441" s="216"/>
    </row>
    <row r="442" spans="8:8" s="203" customFormat="1" x14ac:dyDescent="0.25">
      <c r="H442" s="216"/>
    </row>
    <row r="443" spans="8:8" s="203" customFormat="1" x14ac:dyDescent="0.25">
      <c r="H443" s="216"/>
    </row>
    <row r="444" spans="8:8" s="203" customFormat="1" x14ac:dyDescent="0.25">
      <c r="H444" s="216"/>
    </row>
    <row r="445" spans="8:8" s="203" customFormat="1" x14ac:dyDescent="0.25">
      <c r="H445" s="216"/>
    </row>
    <row r="446" spans="8:8" s="203" customFormat="1" x14ac:dyDescent="0.25">
      <c r="H446" s="216"/>
    </row>
    <row r="447" spans="8:8" s="203" customFormat="1" x14ac:dyDescent="0.25">
      <c r="H447" s="216"/>
    </row>
    <row r="448" spans="8:8" s="203" customFormat="1" x14ac:dyDescent="0.25">
      <c r="H448" s="216"/>
    </row>
    <row r="449" spans="8:8" s="203" customFormat="1" x14ac:dyDescent="0.25">
      <c r="H449" s="216"/>
    </row>
    <row r="450" spans="8:8" s="203" customFormat="1" x14ac:dyDescent="0.25">
      <c r="H450" s="216"/>
    </row>
    <row r="451" spans="8:8" s="203" customFormat="1" x14ac:dyDescent="0.25">
      <c r="H451" s="216"/>
    </row>
    <row r="452" spans="8:8" s="203" customFormat="1" x14ac:dyDescent="0.25">
      <c r="H452" s="216"/>
    </row>
    <row r="453" spans="8:8" s="203" customFormat="1" x14ac:dyDescent="0.25">
      <c r="H453" s="216"/>
    </row>
    <row r="454" spans="8:8" s="203" customFormat="1" x14ac:dyDescent="0.25">
      <c r="H454" s="216"/>
    </row>
    <row r="455" spans="8:8" s="203" customFormat="1" x14ac:dyDescent="0.25">
      <c r="H455" s="216"/>
    </row>
    <row r="456" spans="8:8" s="203" customFormat="1" x14ac:dyDescent="0.25">
      <c r="H456" s="216"/>
    </row>
    <row r="457" spans="8:8" s="203" customFormat="1" x14ac:dyDescent="0.25">
      <c r="H457" s="216"/>
    </row>
    <row r="458" spans="8:8" s="203" customFormat="1" x14ac:dyDescent="0.25">
      <c r="H458" s="216"/>
    </row>
    <row r="459" spans="8:8" s="203" customFormat="1" x14ac:dyDescent="0.25">
      <c r="H459" s="216"/>
    </row>
    <row r="460" spans="8:8" s="203" customFormat="1" x14ac:dyDescent="0.25">
      <c r="H460" s="216"/>
    </row>
    <row r="461" spans="8:8" s="203" customFormat="1" x14ac:dyDescent="0.25">
      <c r="H461" s="216"/>
    </row>
    <row r="462" spans="8:8" s="203" customFormat="1" x14ac:dyDescent="0.25">
      <c r="H462" s="216"/>
    </row>
    <row r="463" spans="8:8" s="203" customFormat="1" x14ac:dyDescent="0.25">
      <c r="H463" s="216"/>
    </row>
    <row r="464" spans="8:8" s="203" customFormat="1" x14ac:dyDescent="0.25">
      <c r="H464" s="216"/>
    </row>
    <row r="465" spans="8:8" s="203" customFormat="1" x14ac:dyDescent="0.25">
      <c r="H465" s="216"/>
    </row>
    <row r="466" spans="8:8" s="203" customFormat="1" x14ac:dyDescent="0.25">
      <c r="H466" s="216"/>
    </row>
    <row r="467" spans="8:8" s="203" customFormat="1" x14ac:dyDescent="0.25">
      <c r="H467" s="216"/>
    </row>
    <row r="468" spans="8:8" s="203" customFormat="1" x14ac:dyDescent="0.25">
      <c r="H468" s="216"/>
    </row>
    <row r="469" spans="8:8" s="203" customFormat="1" x14ac:dyDescent="0.25">
      <c r="H469" s="216"/>
    </row>
    <row r="470" spans="8:8" s="203" customFormat="1" x14ac:dyDescent="0.25">
      <c r="H470" s="216"/>
    </row>
    <row r="471" spans="8:8" s="203" customFormat="1" x14ac:dyDescent="0.25">
      <c r="H471" s="216"/>
    </row>
    <row r="472" spans="8:8" s="203" customFormat="1" x14ac:dyDescent="0.25">
      <c r="H472" s="216"/>
    </row>
    <row r="473" spans="8:8" s="203" customFormat="1" x14ac:dyDescent="0.25">
      <c r="H473" s="216"/>
    </row>
    <row r="474" spans="8:8" s="203" customFormat="1" x14ac:dyDescent="0.25">
      <c r="H474" s="216"/>
    </row>
    <row r="475" spans="8:8" s="203" customFormat="1" x14ac:dyDescent="0.25">
      <c r="H475" s="216"/>
    </row>
    <row r="476" spans="8:8" s="203" customFormat="1" x14ac:dyDescent="0.25">
      <c r="H476" s="216"/>
    </row>
    <row r="477" spans="8:8" s="203" customFormat="1" x14ac:dyDescent="0.25">
      <c r="H477" s="216"/>
    </row>
    <row r="478" spans="8:8" s="203" customFormat="1" x14ac:dyDescent="0.25">
      <c r="H478" s="216"/>
    </row>
    <row r="479" spans="8:8" s="203" customFormat="1" x14ac:dyDescent="0.25">
      <c r="H479" s="216"/>
    </row>
    <row r="480" spans="8:8" s="203" customFormat="1" x14ac:dyDescent="0.25">
      <c r="H480" s="216"/>
    </row>
    <row r="481" spans="8:8" s="203" customFormat="1" x14ac:dyDescent="0.25">
      <c r="H481" s="216"/>
    </row>
    <row r="482" spans="8:8" s="203" customFormat="1" x14ac:dyDescent="0.25">
      <c r="H482" s="216"/>
    </row>
    <row r="483" spans="8:8" s="203" customFormat="1" x14ac:dyDescent="0.25">
      <c r="H483" s="216"/>
    </row>
    <row r="484" spans="8:8" s="203" customFormat="1" x14ac:dyDescent="0.25">
      <c r="H484" s="216"/>
    </row>
    <row r="485" spans="8:8" s="203" customFormat="1" x14ac:dyDescent="0.25">
      <c r="H485" s="216"/>
    </row>
    <row r="486" spans="8:8" s="203" customFormat="1" x14ac:dyDescent="0.25">
      <c r="H486" s="216"/>
    </row>
    <row r="487" spans="8:8" s="203" customFormat="1" x14ac:dyDescent="0.25">
      <c r="H487" s="216"/>
    </row>
    <row r="488" spans="8:8" s="203" customFormat="1" x14ac:dyDescent="0.25">
      <c r="H488" s="216"/>
    </row>
    <row r="489" spans="8:8" s="203" customFormat="1" x14ac:dyDescent="0.25">
      <c r="H489" s="216"/>
    </row>
    <row r="490" spans="8:8" s="203" customFormat="1" x14ac:dyDescent="0.25">
      <c r="H490" s="216"/>
    </row>
    <row r="491" spans="8:8" s="203" customFormat="1" x14ac:dyDescent="0.25">
      <c r="H491" s="216"/>
    </row>
    <row r="492" spans="8:8" s="203" customFormat="1" x14ac:dyDescent="0.25">
      <c r="H492" s="216"/>
    </row>
    <row r="493" spans="8:8" s="203" customFormat="1" x14ac:dyDescent="0.25">
      <c r="H493" s="216"/>
    </row>
    <row r="494" spans="8:8" s="203" customFormat="1" x14ac:dyDescent="0.25">
      <c r="H494" s="216"/>
    </row>
    <row r="495" spans="8:8" s="203" customFormat="1" x14ac:dyDescent="0.25">
      <c r="H495" s="216"/>
    </row>
    <row r="496" spans="8:8" s="203" customFormat="1" x14ac:dyDescent="0.25">
      <c r="H496" s="216"/>
    </row>
    <row r="497" spans="8:8" s="203" customFormat="1" x14ac:dyDescent="0.25">
      <c r="H497" s="216"/>
    </row>
    <row r="498" spans="8:8" s="203" customFormat="1" x14ac:dyDescent="0.25">
      <c r="H498" s="216"/>
    </row>
    <row r="499" spans="8:8" s="203" customFormat="1" x14ac:dyDescent="0.25">
      <c r="H499" s="216"/>
    </row>
    <row r="500" spans="8:8" s="203" customFormat="1" x14ac:dyDescent="0.25">
      <c r="H500" s="216"/>
    </row>
    <row r="501" spans="8:8" s="203" customFormat="1" x14ac:dyDescent="0.25">
      <c r="H501" s="216"/>
    </row>
    <row r="502" spans="8:8" s="203" customFormat="1" x14ac:dyDescent="0.25">
      <c r="H502" s="216"/>
    </row>
    <row r="503" spans="8:8" s="203" customFormat="1" x14ac:dyDescent="0.25">
      <c r="H503" s="216"/>
    </row>
    <row r="504" spans="8:8" s="203" customFormat="1" x14ac:dyDescent="0.25">
      <c r="H504" s="216"/>
    </row>
    <row r="505" spans="8:8" s="203" customFormat="1" x14ac:dyDescent="0.25">
      <c r="H505" s="216"/>
    </row>
    <row r="506" spans="8:8" s="203" customFormat="1" x14ac:dyDescent="0.25">
      <c r="H506" s="216"/>
    </row>
    <row r="507" spans="8:8" s="203" customFormat="1" x14ac:dyDescent="0.25">
      <c r="H507" s="216"/>
    </row>
    <row r="508" spans="8:8" s="203" customFormat="1" x14ac:dyDescent="0.25">
      <c r="H508" s="216"/>
    </row>
    <row r="509" spans="8:8" s="203" customFormat="1" x14ac:dyDescent="0.25">
      <c r="H509" s="216"/>
    </row>
    <row r="510" spans="8:8" s="203" customFormat="1" x14ac:dyDescent="0.25">
      <c r="H510" s="216"/>
    </row>
    <row r="511" spans="8:8" s="203" customFormat="1" x14ac:dyDescent="0.25">
      <c r="H511" s="216"/>
    </row>
    <row r="512" spans="8:8" s="203" customFormat="1" x14ac:dyDescent="0.25">
      <c r="H512" s="216"/>
    </row>
    <row r="513" spans="8:8" s="203" customFormat="1" x14ac:dyDescent="0.25">
      <c r="H513" s="216"/>
    </row>
    <row r="514" spans="8:8" s="203" customFormat="1" x14ac:dyDescent="0.25">
      <c r="H514" s="216"/>
    </row>
    <row r="515" spans="8:8" s="203" customFormat="1" x14ac:dyDescent="0.25">
      <c r="H515" s="216"/>
    </row>
    <row r="516" spans="8:8" s="203" customFormat="1" x14ac:dyDescent="0.25">
      <c r="H516" s="216"/>
    </row>
    <row r="517" spans="8:8" s="203" customFormat="1" x14ac:dyDescent="0.25">
      <c r="H517" s="216"/>
    </row>
    <row r="518" spans="8:8" s="203" customFormat="1" x14ac:dyDescent="0.25">
      <c r="H518" s="216"/>
    </row>
    <row r="519" spans="8:8" s="203" customFormat="1" x14ac:dyDescent="0.25">
      <c r="H519" s="216"/>
    </row>
    <row r="520" spans="8:8" s="203" customFormat="1" x14ac:dyDescent="0.25">
      <c r="H520" s="216"/>
    </row>
    <row r="521" spans="8:8" s="203" customFormat="1" x14ac:dyDescent="0.25">
      <c r="H521" s="216"/>
    </row>
    <row r="522" spans="8:8" s="203" customFormat="1" x14ac:dyDescent="0.25">
      <c r="H522" s="216"/>
    </row>
    <row r="523" spans="8:8" s="203" customFormat="1" x14ac:dyDescent="0.25">
      <c r="H523" s="216"/>
    </row>
    <row r="524" spans="8:8" s="203" customFormat="1" x14ac:dyDescent="0.25">
      <c r="H524" s="216"/>
    </row>
    <row r="525" spans="8:8" s="203" customFormat="1" x14ac:dyDescent="0.25">
      <c r="H525" s="216"/>
    </row>
    <row r="526" spans="8:8" s="203" customFormat="1" x14ac:dyDescent="0.25">
      <c r="H526" s="216"/>
    </row>
    <row r="527" spans="8:8" s="203" customFormat="1" x14ac:dyDescent="0.25">
      <c r="H527" s="216"/>
    </row>
    <row r="528" spans="8:8" s="203" customFormat="1" x14ac:dyDescent="0.25">
      <c r="H528" s="216"/>
    </row>
    <row r="529" spans="8:8" s="203" customFormat="1" x14ac:dyDescent="0.25">
      <c r="H529" s="216"/>
    </row>
    <row r="530" spans="8:8" s="203" customFormat="1" x14ac:dyDescent="0.25">
      <c r="H530" s="216"/>
    </row>
    <row r="531" spans="8:8" s="203" customFormat="1" x14ac:dyDescent="0.25">
      <c r="H531" s="216"/>
    </row>
    <row r="532" spans="8:8" s="203" customFormat="1" x14ac:dyDescent="0.25">
      <c r="H532" s="216"/>
    </row>
    <row r="533" spans="8:8" s="203" customFormat="1" x14ac:dyDescent="0.25">
      <c r="H533" s="216"/>
    </row>
    <row r="534" spans="8:8" s="203" customFormat="1" x14ac:dyDescent="0.25">
      <c r="H534" s="216"/>
    </row>
    <row r="535" spans="8:8" s="203" customFormat="1" x14ac:dyDescent="0.25">
      <c r="H535" s="216"/>
    </row>
    <row r="536" spans="8:8" s="203" customFormat="1" x14ac:dyDescent="0.25">
      <c r="H536" s="216"/>
    </row>
    <row r="537" spans="8:8" s="203" customFormat="1" x14ac:dyDescent="0.25">
      <c r="H537" s="216"/>
    </row>
    <row r="538" spans="8:8" s="203" customFormat="1" x14ac:dyDescent="0.25">
      <c r="H538" s="216"/>
    </row>
    <row r="539" spans="8:8" s="203" customFormat="1" x14ac:dyDescent="0.25">
      <c r="H539" s="216"/>
    </row>
    <row r="540" spans="8:8" s="203" customFormat="1" x14ac:dyDescent="0.25">
      <c r="H540" s="216"/>
    </row>
    <row r="541" spans="8:8" s="203" customFormat="1" x14ac:dyDescent="0.25">
      <c r="H541" s="216"/>
    </row>
    <row r="542" spans="8:8" s="203" customFormat="1" x14ac:dyDescent="0.25">
      <c r="H542" s="216"/>
    </row>
    <row r="543" spans="8:8" s="203" customFormat="1" x14ac:dyDescent="0.25">
      <c r="H543" s="216"/>
    </row>
    <row r="544" spans="8:8" s="203" customFormat="1" x14ac:dyDescent="0.25">
      <c r="H544" s="216"/>
    </row>
    <row r="545" spans="8:8" s="203" customFormat="1" x14ac:dyDescent="0.25">
      <c r="H545" s="216"/>
    </row>
    <row r="546" spans="8:8" s="203" customFormat="1" x14ac:dyDescent="0.25">
      <c r="H546" s="216"/>
    </row>
    <row r="547" spans="8:8" s="203" customFormat="1" x14ac:dyDescent="0.25">
      <c r="H547" s="216"/>
    </row>
    <row r="548" spans="8:8" s="203" customFormat="1" x14ac:dyDescent="0.25">
      <c r="H548" s="216"/>
    </row>
    <row r="549" spans="8:8" s="203" customFormat="1" x14ac:dyDescent="0.25">
      <c r="H549" s="216"/>
    </row>
    <row r="550" spans="8:8" s="203" customFormat="1" x14ac:dyDescent="0.25">
      <c r="H550" s="216"/>
    </row>
    <row r="551" spans="8:8" s="203" customFormat="1" x14ac:dyDescent="0.25">
      <c r="H551" s="216"/>
    </row>
    <row r="552" spans="8:8" s="203" customFormat="1" x14ac:dyDescent="0.25">
      <c r="H552" s="216"/>
    </row>
    <row r="553" spans="8:8" s="203" customFormat="1" x14ac:dyDescent="0.25">
      <c r="H553" s="216"/>
    </row>
    <row r="554" spans="8:8" s="203" customFormat="1" x14ac:dyDescent="0.25">
      <c r="H554" s="216"/>
    </row>
    <row r="555" spans="8:8" s="203" customFormat="1" x14ac:dyDescent="0.25">
      <c r="H555" s="216"/>
    </row>
    <row r="556" spans="8:8" s="203" customFormat="1" x14ac:dyDescent="0.25">
      <c r="H556" s="216"/>
    </row>
    <row r="557" spans="8:8" s="203" customFormat="1" x14ac:dyDescent="0.25">
      <c r="H557" s="216"/>
    </row>
    <row r="558" spans="8:8" s="203" customFormat="1" x14ac:dyDescent="0.25">
      <c r="H558" s="216"/>
    </row>
    <row r="559" spans="8:8" s="203" customFormat="1" x14ac:dyDescent="0.25">
      <c r="H559" s="216"/>
    </row>
    <row r="560" spans="8:8" s="203" customFormat="1" x14ac:dyDescent="0.25">
      <c r="H560" s="216"/>
    </row>
    <row r="561" spans="8:8" s="203" customFormat="1" x14ac:dyDescent="0.25">
      <c r="H561" s="216"/>
    </row>
    <row r="562" spans="8:8" s="203" customFormat="1" x14ac:dyDescent="0.25">
      <c r="H562" s="216"/>
    </row>
    <row r="563" spans="8:8" s="203" customFormat="1" x14ac:dyDescent="0.25">
      <c r="H563" s="216"/>
    </row>
    <row r="564" spans="8:8" s="203" customFormat="1" x14ac:dyDescent="0.25">
      <c r="H564" s="216"/>
    </row>
    <row r="565" spans="8:8" s="203" customFormat="1" x14ac:dyDescent="0.25">
      <c r="H565" s="216"/>
    </row>
    <row r="566" spans="8:8" s="203" customFormat="1" x14ac:dyDescent="0.25">
      <c r="H566" s="216"/>
    </row>
    <row r="567" spans="8:8" s="203" customFormat="1" x14ac:dyDescent="0.25">
      <c r="H567" s="216"/>
    </row>
    <row r="568" spans="8:8" s="203" customFormat="1" x14ac:dyDescent="0.25">
      <c r="H568" s="216"/>
    </row>
    <row r="569" spans="8:8" s="203" customFormat="1" x14ac:dyDescent="0.25">
      <c r="H569" s="216"/>
    </row>
    <row r="570" spans="8:8" s="203" customFormat="1" x14ac:dyDescent="0.25">
      <c r="H570" s="216"/>
    </row>
    <row r="571" spans="8:8" s="203" customFormat="1" x14ac:dyDescent="0.25">
      <c r="H571" s="216"/>
    </row>
    <row r="572" spans="8:8" s="203" customFormat="1" x14ac:dyDescent="0.25">
      <c r="H572" s="216"/>
    </row>
    <row r="573" spans="8:8" s="203" customFormat="1" x14ac:dyDescent="0.25">
      <c r="H573" s="216"/>
    </row>
    <row r="574" spans="8:8" s="203" customFormat="1" x14ac:dyDescent="0.25">
      <c r="H574" s="216"/>
    </row>
    <row r="575" spans="8:8" s="203" customFormat="1" x14ac:dyDescent="0.25">
      <c r="H575" s="216"/>
    </row>
    <row r="576" spans="8:8" s="203" customFormat="1" x14ac:dyDescent="0.25">
      <c r="H576" s="216"/>
    </row>
    <row r="577" spans="8:8" s="203" customFormat="1" x14ac:dyDescent="0.25">
      <c r="H577" s="216"/>
    </row>
    <row r="578" spans="8:8" s="203" customFormat="1" x14ac:dyDescent="0.25">
      <c r="H578" s="216"/>
    </row>
    <row r="579" spans="8:8" s="203" customFormat="1" x14ac:dyDescent="0.25">
      <c r="H579" s="216"/>
    </row>
    <row r="580" spans="8:8" s="203" customFormat="1" x14ac:dyDescent="0.25">
      <c r="H580" s="216"/>
    </row>
    <row r="581" spans="8:8" s="203" customFormat="1" x14ac:dyDescent="0.25">
      <c r="H581" s="216"/>
    </row>
    <row r="582" spans="8:8" s="203" customFormat="1" x14ac:dyDescent="0.25">
      <c r="H582" s="216"/>
    </row>
    <row r="583" spans="8:8" s="203" customFormat="1" x14ac:dyDescent="0.25">
      <c r="H583" s="216"/>
    </row>
    <row r="584" spans="8:8" s="203" customFormat="1" x14ac:dyDescent="0.25">
      <c r="H584" s="216"/>
    </row>
    <row r="585" spans="8:8" s="203" customFormat="1" x14ac:dyDescent="0.25">
      <c r="H585" s="216"/>
    </row>
    <row r="586" spans="8:8" s="203" customFormat="1" x14ac:dyDescent="0.25">
      <c r="H586" s="216"/>
    </row>
    <row r="587" spans="8:8" s="203" customFormat="1" x14ac:dyDescent="0.25">
      <c r="H587" s="216"/>
    </row>
    <row r="588" spans="8:8" s="203" customFormat="1" x14ac:dyDescent="0.25">
      <c r="H588" s="216"/>
    </row>
    <row r="589" spans="8:8" s="203" customFormat="1" x14ac:dyDescent="0.25">
      <c r="H589" s="216"/>
    </row>
    <row r="590" spans="8:8" s="203" customFormat="1" x14ac:dyDescent="0.25">
      <c r="H590" s="216"/>
    </row>
    <row r="591" spans="8:8" s="203" customFormat="1" x14ac:dyDescent="0.25">
      <c r="H591" s="216"/>
    </row>
    <row r="592" spans="8:8" s="203" customFormat="1" x14ac:dyDescent="0.25">
      <c r="H592" s="216"/>
    </row>
    <row r="593" spans="8:8" s="203" customFormat="1" x14ac:dyDescent="0.25">
      <c r="H593" s="216"/>
    </row>
    <row r="594" spans="8:8" s="203" customFormat="1" x14ac:dyDescent="0.25">
      <c r="H594" s="216"/>
    </row>
    <row r="595" spans="8:8" s="203" customFormat="1" x14ac:dyDescent="0.25">
      <c r="H595" s="216"/>
    </row>
    <row r="596" spans="8:8" s="203" customFormat="1" x14ac:dyDescent="0.25">
      <c r="H596" s="216"/>
    </row>
    <row r="597" spans="8:8" s="203" customFormat="1" x14ac:dyDescent="0.25">
      <c r="H597" s="216"/>
    </row>
    <row r="598" spans="8:8" s="203" customFormat="1" x14ac:dyDescent="0.25">
      <c r="H598" s="216"/>
    </row>
    <row r="599" spans="8:8" s="203" customFormat="1" x14ac:dyDescent="0.25">
      <c r="H599" s="216"/>
    </row>
    <row r="600" spans="8:8" s="203" customFormat="1" x14ac:dyDescent="0.25">
      <c r="H600" s="216"/>
    </row>
    <row r="601" spans="8:8" s="203" customFormat="1" x14ac:dyDescent="0.25">
      <c r="H601" s="216"/>
    </row>
    <row r="602" spans="8:8" s="203" customFormat="1" x14ac:dyDescent="0.25">
      <c r="H602" s="216"/>
    </row>
    <row r="603" spans="8:8" s="203" customFormat="1" x14ac:dyDescent="0.25">
      <c r="H603" s="216"/>
    </row>
    <row r="604" spans="8:8" s="203" customFormat="1" x14ac:dyDescent="0.25">
      <c r="H604" s="216"/>
    </row>
    <row r="605" spans="8:8" s="203" customFormat="1" x14ac:dyDescent="0.25">
      <c r="H605" s="216"/>
    </row>
    <row r="606" spans="8:8" s="203" customFormat="1" x14ac:dyDescent="0.25">
      <c r="H606" s="216"/>
    </row>
    <row r="607" spans="8:8" s="203" customFormat="1" x14ac:dyDescent="0.25">
      <c r="H607" s="216"/>
    </row>
    <row r="608" spans="8:8" s="203" customFormat="1" x14ac:dyDescent="0.25">
      <c r="H608" s="216"/>
    </row>
    <row r="609" spans="8:8" s="203" customFormat="1" x14ac:dyDescent="0.25">
      <c r="H609" s="216"/>
    </row>
    <row r="610" spans="8:8" s="203" customFormat="1" x14ac:dyDescent="0.25">
      <c r="H610" s="216"/>
    </row>
    <row r="611" spans="8:8" s="203" customFormat="1" x14ac:dyDescent="0.25">
      <c r="H611" s="216"/>
    </row>
    <row r="612" spans="8:8" s="203" customFormat="1" x14ac:dyDescent="0.25">
      <c r="H612" s="216"/>
    </row>
    <row r="613" spans="8:8" s="203" customFormat="1" x14ac:dyDescent="0.25">
      <c r="H613" s="216"/>
    </row>
    <row r="614" spans="8:8" s="203" customFormat="1" x14ac:dyDescent="0.25">
      <c r="H614" s="216"/>
    </row>
    <row r="615" spans="8:8" s="203" customFormat="1" x14ac:dyDescent="0.25">
      <c r="H615" s="216"/>
    </row>
    <row r="616" spans="8:8" s="203" customFormat="1" x14ac:dyDescent="0.25">
      <c r="H616" s="216"/>
    </row>
    <row r="617" spans="8:8" s="203" customFormat="1" x14ac:dyDescent="0.25">
      <c r="H617" s="216"/>
    </row>
    <row r="618" spans="8:8" s="203" customFormat="1" x14ac:dyDescent="0.25">
      <c r="H618" s="216"/>
    </row>
    <row r="619" spans="8:8" s="203" customFormat="1" x14ac:dyDescent="0.25">
      <c r="H619" s="216"/>
    </row>
    <row r="620" spans="8:8" s="203" customFormat="1" x14ac:dyDescent="0.25">
      <c r="H620" s="216"/>
    </row>
    <row r="621" spans="8:8" s="203" customFormat="1" x14ac:dyDescent="0.25">
      <c r="H621" s="216"/>
    </row>
    <row r="622" spans="8:8" s="203" customFormat="1" x14ac:dyDescent="0.25">
      <c r="H622" s="216"/>
    </row>
    <row r="623" spans="8:8" s="203" customFormat="1" x14ac:dyDescent="0.25">
      <c r="H623" s="216"/>
    </row>
    <row r="624" spans="8:8" s="203" customFormat="1" x14ac:dyDescent="0.25">
      <c r="H624" s="216"/>
    </row>
    <row r="625" spans="8:8" s="203" customFormat="1" x14ac:dyDescent="0.25">
      <c r="H625" s="216"/>
    </row>
    <row r="626" spans="8:8" s="203" customFormat="1" x14ac:dyDescent="0.25">
      <c r="H626" s="216"/>
    </row>
    <row r="627" spans="8:8" s="203" customFormat="1" x14ac:dyDescent="0.25">
      <c r="H627" s="216"/>
    </row>
    <row r="628" spans="8:8" s="203" customFormat="1" x14ac:dyDescent="0.25">
      <c r="H628" s="216"/>
    </row>
    <row r="629" spans="8:8" s="203" customFormat="1" x14ac:dyDescent="0.25">
      <c r="H629" s="216"/>
    </row>
    <row r="630" spans="8:8" s="203" customFormat="1" x14ac:dyDescent="0.25">
      <c r="H630" s="216"/>
    </row>
    <row r="631" spans="8:8" s="203" customFormat="1" x14ac:dyDescent="0.25">
      <c r="H631" s="216"/>
    </row>
    <row r="632" spans="8:8" s="203" customFormat="1" x14ac:dyDescent="0.25">
      <c r="H632" s="216"/>
    </row>
    <row r="633" spans="8:8" s="203" customFormat="1" x14ac:dyDescent="0.25">
      <c r="H633" s="216"/>
    </row>
    <row r="634" spans="8:8" s="203" customFormat="1" x14ac:dyDescent="0.25">
      <c r="H634" s="216"/>
    </row>
    <row r="635" spans="8:8" s="203" customFormat="1" x14ac:dyDescent="0.25">
      <c r="H635" s="216"/>
    </row>
    <row r="636" spans="8:8" s="203" customFormat="1" x14ac:dyDescent="0.25">
      <c r="H636" s="216"/>
    </row>
    <row r="637" spans="8:8" s="203" customFormat="1" x14ac:dyDescent="0.25">
      <c r="H637" s="216"/>
    </row>
    <row r="638" spans="8:8" s="203" customFormat="1" x14ac:dyDescent="0.25">
      <c r="H638" s="216"/>
    </row>
    <row r="639" spans="8:8" s="203" customFormat="1" x14ac:dyDescent="0.25">
      <c r="H639" s="216"/>
    </row>
    <row r="640" spans="8:8" s="203" customFormat="1" x14ac:dyDescent="0.25">
      <c r="H640" s="216"/>
    </row>
    <row r="641" spans="8:8" s="203" customFormat="1" x14ac:dyDescent="0.25">
      <c r="H641" s="216"/>
    </row>
    <row r="642" spans="8:8" s="203" customFormat="1" x14ac:dyDescent="0.25">
      <c r="H642" s="216"/>
    </row>
    <row r="643" spans="8:8" s="203" customFormat="1" x14ac:dyDescent="0.25">
      <c r="H643" s="216"/>
    </row>
    <row r="644" spans="8:8" s="203" customFormat="1" x14ac:dyDescent="0.25">
      <c r="H644" s="216"/>
    </row>
    <row r="645" spans="8:8" s="203" customFormat="1" x14ac:dyDescent="0.25">
      <c r="H645" s="216"/>
    </row>
    <row r="646" spans="8:8" s="203" customFormat="1" x14ac:dyDescent="0.25">
      <c r="H646" s="216"/>
    </row>
    <row r="647" spans="8:8" s="203" customFormat="1" x14ac:dyDescent="0.25">
      <c r="H647" s="216"/>
    </row>
    <row r="648" spans="8:8" s="203" customFormat="1" x14ac:dyDescent="0.25">
      <c r="H648" s="216"/>
    </row>
    <row r="649" spans="8:8" s="203" customFormat="1" x14ac:dyDescent="0.25">
      <c r="H649" s="216"/>
    </row>
    <row r="650" spans="8:8" s="203" customFormat="1" x14ac:dyDescent="0.25">
      <c r="H650" s="216"/>
    </row>
    <row r="651" spans="8:8" s="203" customFormat="1" x14ac:dyDescent="0.25">
      <c r="H651" s="216"/>
    </row>
    <row r="652" spans="8:8" s="203" customFormat="1" x14ac:dyDescent="0.25">
      <c r="H652" s="216"/>
    </row>
    <row r="653" spans="8:8" s="203" customFormat="1" x14ac:dyDescent="0.25">
      <c r="H653" s="216"/>
    </row>
    <row r="654" spans="8:8" s="203" customFormat="1" x14ac:dyDescent="0.25">
      <c r="H654" s="216"/>
    </row>
    <row r="655" spans="8:8" s="203" customFormat="1" x14ac:dyDescent="0.25">
      <c r="H655" s="216"/>
    </row>
    <row r="656" spans="8:8" s="203" customFormat="1" x14ac:dyDescent="0.25">
      <c r="H656" s="216"/>
    </row>
  </sheetData>
  <sheetProtection algorithmName="SHA-512" hashValue="EHM+mfGP0ZpuRkOOt8OopUvOs4xHJESUMwP103PVeZEENhv2iaxBZHQE9oOOiKLst6eB+LBQIl4iNQErmmhvmQ==" saltValue="Q2tSdV8UnX32bJAcLodA4g==" spinCount="100000" sheet="1" objects="1" scenarios="1"/>
  <mergeCells count="19">
    <mergeCell ref="O34:Y34"/>
    <mergeCell ref="P12:R12"/>
    <mergeCell ref="O1:W1"/>
    <mergeCell ref="O3:V3"/>
    <mergeCell ref="A14:D14"/>
    <mergeCell ref="A16:C16"/>
    <mergeCell ref="A18:D18"/>
    <mergeCell ref="P18:R18"/>
    <mergeCell ref="A20:B20"/>
    <mergeCell ref="O14:Z14"/>
    <mergeCell ref="A32:C32"/>
    <mergeCell ref="A34:D34"/>
    <mergeCell ref="A22:B22"/>
    <mergeCell ref="A24:B24"/>
    <mergeCell ref="A26:D26"/>
    <mergeCell ref="A28:D28"/>
    <mergeCell ref="A1:C1"/>
    <mergeCell ref="A30:D30"/>
    <mergeCell ref="A36:D36"/>
  </mergeCells>
  <dataValidations count="3">
    <dataValidation type="list" allowBlank="1" showInputMessage="1" showErrorMessage="1" sqref="K7 N7" xr:uid="{9E74224E-2918-406B-B154-29F60673197E}">
      <formula1>"Single, MFJ, MFS, HH"</formula1>
    </dataValidation>
    <dataValidation type="list" allowBlank="1" showInputMessage="1" showErrorMessage="1" prompt="Single: Single_x000a_MFJ: Married Filing Jointly_x000a_MFS: Married Filing Separately_x000a_HH: Head of Household" sqref="E1" xr:uid="{F7B2C701-C339-4269-8E48-4F7F4093FDA6}">
      <formula1>"Single, MFJ, MFS, HH"</formula1>
    </dataValidation>
    <dataValidation type="list" allowBlank="1" showInputMessage="1" showErrorMessage="1" prompt="Choose the current month." sqref="F1" xr:uid="{281FD89F-4540-4B7A-B0E3-C1534C8B4487}">
      <formula1>"JAN,FEB,MAR,APR,MAY,JUN,JUL,AUG,SEP,OCT,NOV,DEC"</formula1>
    </dataValidation>
  </dataValidations>
  <printOptions headings="1"/>
  <pageMargins left="0.25" right="0.25" top="0.75" bottom="0.75" header="0.3" footer="0.3"/>
  <pageSetup orientation="landscape" r:id="rId1"/>
  <drawing r:id="rId2"/>
  <legacyDrawing r:id="rId3"/>
  <tableParts count="7">
    <tablePart r:id="rId4"/>
    <tablePart r:id="rId5"/>
    <tablePart r:id="rId6"/>
    <tablePart r:id="rId7"/>
    <tablePart r:id="rId8"/>
    <tablePart r:id="rId9"/>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DF18-D772-49BF-BA9C-443A1EED1B22}">
  <dimension ref="A1:E18"/>
  <sheetViews>
    <sheetView workbookViewId="0">
      <selection activeCell="AE18" sqref="AE18:AN18"/>
    </sheetView>
  </sheetViews>
  <sheetFormatPr defaultRowHeight="15" x14ac:dyDescent="0.25"/>
  <cols>
    <col min="1" max="1" width="51.85546875" style="50" customWidth="1"/>
    <col min="2" max="2" width="25.140625" style="50" customWidth="1"/>
    <col min="3" max="3" width="30.7109375" style="50" customWidth="1"/>
    <col min="4" max="4" width="25.28515625" style="50" customWidth="1"/>
    <col min="5" max="5" width="35.42578125" style="50" customWidth="1"/>
    <col min="6" max="16384" width="9.140625" style="50"/>
  </cols>
  <sheetData>
    <row r="1" spans="1:5" x14ac:dyDescent="0.25">
      <c r="A1" s="693" t="s">
        <v>155</v>
      </c>
      <c r="B1" s="694"/>
      <c r="C1" s="694"/>
      <c r="D1" s="694"/>
      <c r="E1" s="695"/>
    </row>
    <row r="2" spans="1:5" x14ac:dyDescent="0.25">
      <c r="A2" s="696"/>
      <c r="B2" s="697"/>
      <c r="C2" s="697"/>
      <c r="D2" s="697"/>
      <c r="E2" s="698"/>
    </row>
    <row r="3" spans="1:5" x14ac:dyDescent="0.25">
      <c r="A3" s="696"/>
      <c r="B3" s="697"/>
      <c r="C3" s="697"/>
      <c r="D3" s="697"/>
      <c r="E3" s="698"/>
    </row>
    <row r="4" spans="1:5" x14ac:dyDescent="0.25">
      <c r="A4" s="699"/>
      <c r="B4" s="700"/>
      <c r="C4" s="700"/>
      <c r="D4" s="700"/>
      <c r="E4" s="701"/>
    </row>
    <row r="5" spans="1:5" s="76" customFormat="1" ht="75" customHeight="1" x14ac:dyDescent="0.4">
      <c r="A5" s="78" t="s">
        <v>123</v>
      </c>
      <c r="B5" s="78" t="s">
        <v>124</v>
      </c>
      <c r="C5" s="78" t="s">
        <v>125</v>
      </c>
      <c r="D5" s="78" t="s">
        <v>126</v>
      </c>
      <c r="E5" s="78" t="s">
        <v>127</v>
      </c>
    </row>
    <row r="6" spans="1:5" s="77" customFormat="1" ht="51" x14ac:dyDescent="0.4">
      <c r="A6" s="79" t="s">
        <v>128</v>
      </c>
      <c r="B6" s="80" t="s">
        <v>129</v>
      </c>
      <c r="C6" s="81">
        <v>45397</v>
      </c>
      <c r="D6" s="81">
        <v>45580</v>
      </c>
      <c r="E6" s="80" t="s">
        <v>130</v>
      </c>
    </row>
    <row r="7" spans="1:5" s="77" customFormat="1" ht="26.25" x14ac:dyDescent="0.4">
      <c r="A7" s="79" t="s">
        <v>131</v>
      </c>
      <c r="B7" s="80">
        <v>1065</v>
      </c>
      <c r="C7" s="81">
        <v>45366</v>
      </c>
      <c r="D7" s="81">
        <v>45551</v>
      </c>
      <c r="E7" s="80" t="s">
        <v>132</v>
      </c>
    </row>
    <row r="8" spans="1:5" s="77" customFormat="1" ht="51" x14ac:dyDescent="0.4">
      <c r="A8" s="79" t="s">
        <v>133</v>
      </c>
      <c r="B8" s="80">
        <v>1065</v>
      </c>
      <c r="C8" s="81">
        <v>45366</v>
      </c>
      <c r="D8" s="81">
        <v>45551</v>
      </c>
      <c r="E8" s="80" t="s">
        <v>132</v>
      </c>
    </row>
    <row r="9" spans="1:5" s="77" customFormat="1" ht="26.25" x14ac:dyDescent="0.4">
      <c r="A9" s="93" t="s">
        <v>134</v>
      </c>
      <c r="B9" s="94" t="s">
        <v>135</v>
      </c>
      <c r="C9" s="95">
        <v>45366</v>
      </c>
      <c r="D9" s="95">
        <v>45551</v>
      </c>
      <c r="E9" s="94" t="s">
        <v>132</v>
      </c>
    </row>
    <row r="10" spans="1:5" s="77" customFormat="1" ht="26.25" x14ac:dyDescent="0.4">
      <c r="A10" s="79" t="s">
        <v>136</v>
      </c>
      <c r="B10" s="80">
        <v>1120</v>
      </c>
      <c r="C10" s="81">
        <v>45397</v>
      </c>
      <c r="D10" s="81">
        <v>45580</v>
      </c>
      <c r="E10" s="80" t="s">
        <v>132</v>
      </c>
    </row>
    <row r="11" spans="1:5" s="77" customFormat="1" ht="76.5" x14ac:dyDescent="0.4">
      <c r="A11" s="82" t="s">
        <v>137</v>
      </c>
      <c r="B11" s="83" t="s">
        <v>65</v>
      </c>
      <c r="C11" s="83" t="s">
        <v>138</v>
      </c>
      <c r="D11" s="83" t="s">
        <v>65</v>
      </c>
      <c r="E11" s="83" t="s">
        <v>139</v>
      </c>
    </row>
    <row r="12" spans="1:5" s="77" customFormat="1" ht="102" x14ac:dyDescent="0.4">
      <c r="A12" s="84" t="s">
        <v>140</v>
      </c>
      <c r="B12" s="85" t="s">
        <v>65</v>
      </c>
      <c r="C12" s="85" t="s">
        <v>141</v>
      </c>
      <c r="D12" s="85" t="s">
        <v>65</v>
      </c>
      <c r="E12" s="85" t="s">
        <v>142</v>
      </c>
    </row>
    <row r="13" spans="1:5" s="77" customFormat="1" ht="76.5" x14ac:dyDescent="0.4">
      <c r="A13" s="86" t="s">
        <v>143</v>
      </c>
      <c r="B13" s="87">
        <v>941</v>
      </c>
      <c r="C13" s="87" t="s">
        <v>144</v>
      </c>
      <c r="D13" s="87" t="s">
        <v>65</v>
      </c>
      <c r="E13" s="87" t="s">
        <v>145</v>
      </c>
    </row>
    <row r="14" spans="1:5" s="77" customFormat="1" ht="76.5" x14ac:dyDescent="0.4">
      <c r="A14" s="88" t="s">
        <v>146</v>
      </c>
      <c r="B14" s="89">
        <v>944</v>
      </c>
      <c r="C14" s="90">
        <v>45688</v>
      </c>
      <c r="D14" s="89" t="s">
        <v>65</v>
      </c>
      <c r="E14" s="89" t="s">
        <v>147</v>
      </c>
    </row>
    <row r="15" spans="1:5" s="77" customFormat="1" ht="76.5" x14ac:dyDescent="0.4">
      <c r="A15" s="91" t="s">
        <v>148</v>
      </c>
      <c r="B15" s="92" t="s">
        <v>65</v>
      </c>
      <c r="C15" s="92" t="s">
        <v>149</v>
      </c>
      <c r="D15" s="92" t="s">
        <v>65</v>
      </c>
      <c r="E15" s="92" t="s">
        <v>150</v>
      </c>
    </row>
    <row r="16" spans="1:5" s="77" customFormat="1" ht="76.5" x14ac:dyDescent="0.4">
      <c r="A16" s="93" t="s">
        <v>151</v>
      </c>
      <c r="B16" s="94" t="s">
        <v>65</v>
      </c>
      <c r="C16" s="95">
        <v>45688</v>
      </c>
      <c r="D16" s="94" t="s">
        <v>65</v>
      </c>
      <c r="E16" s="94" t="s">
        <v>152</v>
      </c>
    </row>
    <row r="17" spans="1:5" s="77" customFormat="1" ht="51" x14ac:dyDescent="0.4">
      <c r="A17" s="93" t="s">
        <v>153</v>
      </c>
      <c r="B17" s="94" t="s">
        <v>65</v>
      </c>
      <c r="C17" s="95">
        <v>45688</v>
      </c>
      <c r="D17" s="94" t="s">
        <v>65</v>
      </c>
      <c r="E17" s="94" t="s">
        <v>154</v>
      </c>
    </row>
    <row r="18" spans="1:5" s="77" customFormat="1" ht="26.25" x14ac:dyDescent="0.4">
      <c r="A18" s="93" t="s">
        <v>159</v>
      </c>
      <c r="B18" s="94"/>
      <c r="C18" s="95"/>
      <c r="D18" s="94"/>
      <c r="E18" s="94"/>
    </row>
  </sheetData>
  <sheetProtection algorithmName="SHA-512" hashValue="IWR8btkIkuj4mHWEmoeQ0gwNt7Rpy4tuJ2mZlkm/g6QxnD0aFDUK3n85C0+ctgC9Q0G1Q5RaqLuuPBrG3ZmObQ==" saltValue="JVRP4oZagosE+/Rm7rKMmg==" spinCount="100000" sheet="1" objects="1" scenarios="1"/>
  <mergeCells count="1">
    <mergeCell ref="A1:E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1C01-5398-4ED6-B000-B1384E7A7020}">
  <dimension ref="B1:K317"/>
  <sheetViews>
    <sheetView workbookViewId="0">
      <selection activeCell="AE18" sqref="AE18:AN18"/>
    </sheetView>
  </sheetViews>
  <sheetFormatPr defaultRowHeight="15" x14ac:dyDescent="0.25"/>
  <cols>
    <col min="1" max="2" width="9.140625" style="50"/>
    <col min="3" max="3" width="43" style="50" customWidth="1"/>
    <col min="4" max="4" width="29.28515625" style="50" customWidth="1"/>
    <col min="5" max="5" width="21.85546875" style="50" customWidth="1"/>
    <col min="6" max="6" width="25.42578125" style="50" customWidth="1"/>
    <col min="7" max="7" width="26.7109375" style="50" customWidth="1"/>
    <col min="8" max="8" width="24.85546875" style="50" customWidth="1"/>
    <col min="9" max="16384" width="9.140625" style="50"/>
  </cols>
  <sheetData>
    <row r="1" spans="2:11" ht="28.5" x14ac:dyDescent="0.45">
      <c r="B1" s="704" t="s">
        <v>156</v>
      </c>
      <c r="C1" s="705"/>
      <c r="D1" s="705"/>
      <c r="E1" s="705"/>
      <c r="F1" s="705"/>
      <c r="G1" s="705"/>
      <c r="H1" s="706"/>
      <c r="I1" s="104"/>
      <c r="J1" s="104"/>
      <c r="K1" s="104"/>
    </row>
    <row r="2" spans="2:11" ht="21" x14ac:dyDescent="0.35">
      <c r="B2" s="707" t="s">
        <v>160</v>
      </c>
      <c r="C2" s="708"/>
      <c r="D2" s="708"/>
      <c r="E2" s="708"/>
      <c r="F2" s="708"/>
      <c r="G2" s="708"/>
      <c r="H2" s="708"/>
      <c r="I2" s="103"/>
      <c r="J2" s="103"/>
      <c r="K2" s="103"/>
    </row>
    <row r="3" spans="2:11" ht="21" x14ac:dyDescent="0.35">
      <c r="B3" s="708"/>
      <c r="C3" s="708"/>
      <c r="D3" s="708"/>
      <c r="E3" s="708"/>
      <c r="F3" s="708"/>
      <c r="G3" s="708"/>
      <c r="H3" s="708"/>
      <c r="I3" s="103"/>
      <c r="J3" s="103"/>
      <c r="K3" s="103"/>
    </row>
    <row r="4" spans="2:11" ht="21" x14ac:dyDescent="0.35">
      <c r="B4" s="708"/>
      <c r="C4" s="708"/>
      <c r="D4" s="708"/>
      <c r="E4" s="708"/>
      <c r="F4" s="708"/>
      <c r="G4" s="708"/>
      <c r="H4" s="708"/>
      <c r="I4" s="103"/>
      <c r="J4" s="103"/>
      <c r="K4" s="103"/>
    </row>
    <row r="5" spans="2:11" ht="21" x14ac:dyDescent="0.35">
      <c r="B5" s="103"/>
      <c r="C5" s="103"/>
      <c r="D5" s="103"/>
      <c r="E5" s="103"/>
      <c r="F5" s="103"/>
      <c r="G5" s="103"/>
      <c r="H5" s="103"/>
      <c r="I5" s="103"/>
      <c r="J5" s="103"/>
      <c r="K5" s="103"/>
    </row>
    <row r="6" spans="2:11" x14ac:dyDescent="0.25">
      <c r="B6" s="713"/>
      <c r="C6" s="713"/>
      <c r="D6" s="713"/>
      <c r="E6" s="713"/>
      <c r="F6" s="713"/>
      <c r="G6" s="713"/>
      <c r="H6" s="713"/>
      <c r="I6" s="713"/>
      <c r="J6" s="713"/>
      <c r="K6" s="713"/>
    </row>
    <row r="7" spans="2:11" x14ac:dyDescent="0.25">
      <c r="B7" s="709" t="s">
        <v>161</v>
      </c>
      <c r="C7" s="710"/>
      <c r="D7" s="710"/>
      <c r="E7" s="710"/>
      <c r="F7" s="710"/>
      <c r="G7" s="710"/>
      <c r="H7" s="710"/>
      <c r="I7" s="710"/>
      <c r="J7" s="710"/>
    </row>
    <row r="9" spans="2:11" x14ac:dyDescent="0.25">
      <c r="B9" s="711" t="s">
        <v>162</v>
      </c>
      <c r="C9" s="712"/>
      <c r="D9" s="712"/>
      <c r="E9" s="712"/>
      <c r="F9" s="712"/>
      <c r="G9" s="712"/>
      <c r="H9" s="712"/>
      <c r="I9" s="712"/>
      <c r="J9" s="712"/>
    </row>
    <row r="10" spans="2:11" x14ac:dyDescent="0.25">
      <c r="B10" s="98" t="s">
        <v>157</v>
      </c>
      <c r="C10" s="98" t="s">
        <v>163</v>
      </c>
      <c r="D10" s="98" t="s">
        <v>164</v>
      </c>
      <c r="E10" s="98" t="s">
        <v>165</v>
      </c>
      <c r="F10" s="98" t="s">
        <v>166</v>
      </c>
      <c r="G10" s="98" t="s">
        <v>167</v>
      </c>
      <c r="H10" s="98" t="s">
        <v>158</v>
      </c>
    </row>
    <row r="11" spans="2:11" ht="28.5" x14ac:dyDescent="0.25">
      <c r="B11" s="99" t="s">
        <v>168</v>
      </c>
      <c r="C11" s="99" t="s">
        <v>169</v>
      </c>
      <c r="D11" s="99" t="s">
        <v>170</v>
      </c>
      <c r="E11" s="99" t="s">
        <v>170</v>
      </c>
      <c r="F11" s="99" t="s">
        <v>170</v>
      </c>
      <c r="G11" s="99" t="s">
        <v>170</v>
      </c>
      <c r="H11" s="99" t="s">
        <v>171</v>
      </c>
    </row>
    <row r="12" spans="2:11" x14ac:dyDescent="0.25">
      <c r="B12" s="97" t="s">
        <v>172</v>
      </c>
      <c r="C12" s="97" t="s">
        <v>173</v>
      </c>
      <c r="D12" s="97" t="s">
        <v>174</v>
      </c>
      <c r="E12" s="97" t="s">
        <v>174</v>
      </c>
      <c r="F12" s="97" t="s">
        <v>175</v>
      </c>
      <c r="G12" s="97" t="s">
        <v>174</v>
      </c>
      <c r="H12" s="97" t="s">
        <v>176</v>
      </c>
    </row>
    <row r="13" spans="2:11" x14ac:dyDescent="0.25">
      <c r="B13" s="99" t="s">
        <v>177</v>
      </c>
      <c r="C13" s="99" t="s">
        <v>173</v>
      </c>
      <c r="D13" s="99" t="s">
        <v>178</v>
      </c>
      <c r="E13" s="99" t="s">
        <v>178</v>
      </c>
      <c r="F13" s="99" t="s">
        <v>170</v>
      </c>
      <c r="G13" s="99" t="s">
        <v>170</v>
      </c>
      <c r="H13" s="100">
        <v>45047</v>
      </c>
    </row>
    <row r="14" spans="2:11" x14ac:dyDescent="0.25">
      <c r="B14" s="97" t="s">
        <v>179</v>
      </c>
      <c r="C14" s="97" t="s">
        <v>180</v>
      </c>
      <c r="D14" s="97" t="s">
        <v>170</v>
      </c>
      <c r="E14" s="97" t="s">
        <v>175</v>
      </c>
      <c r="F14" s="97" t="s">
        <v>181</v>
      </c>
      <c r="G14" s="97" t="s">
        <v>170</v>
      </c>
      <c r="H14" s="97" t="s">
        <v>182</v>
      </c>
    </row>
    <row r="15" spans="2:11" x14ac:dyDescent="0.25">
      <c r="B15" s="99" t="s">
        <v>183</v>
      </c>
      <c r="C15" s="99" t="s">
        <v>173</v>
      </c>
      <c r="D15" s="99" t="s">
        <v>170</v>
      </c>
      <c r="E15" s="99" t="s">
        <v>174</v>
      </c>
      <c r="F15" s="99" t="s">
        <v>175</v>
      </c>
      <c r="G15" s="99" t="s">
        <v>170</v>
      </c>
      <c r="H15" s="99" t="s">
        <v>182</v>
      </c>
    </row>
    <row r="16" spans="2:11" x14ac:dyDescent="0.25">
      <c r="B16" s="97" t="s">
        <v>184</v>
      </c>
      <c r="C16" s="97" t="s">
        <v>173</v>
      </c>
      <c r="D16" s="97" t="s">
        <v>170</v>
      </c>
      <c r="E16" s="97" t="s">
        <v>170</v>
      </c>
      <c r="F16" s="97" t="s">
        <v>170</v>
      </c>
      <c r="G16" s="97" t="s">
        <v>170</v>
      </c>
      <c r="H16" s="97" t="s">
        <v>182</v>
      </c>
    </row>
    <row r="17" spans="2:8" x14ac:dyDescent="0.25">
      <c r="B17" s="99" t="s">
        <v>185</v>
      </c>
      <c r="C17" s="99" t="s">
        <v>173</v>
      </c>
      <c r="D17" s="99" t="s">
        <v>170</v>
      </c>
      <c r="E17" s="99" t="s">
        <v>170</v>
      </c>
      <c r="F17" s="99" t="s">
        <v>170</v>
      </c>
      <c r="G17" s="99" t="s">
        <v>170</v>
      </c>
      <c r="H17" s="99" t="s">
        <v>182</v>
      </c>
    </row>
    <row r="18" spans="2:8" x14ac:dyDescent="0.25">
      <c r="B18" s="97" t="s">
        <v>186</v>
      </c>
      <c r="C18" s="97" t="s">
        <v>173</v>
      </c>
      <c r="D18" s="97" t="s">
        <v>187</v>
      </c>
      <c r="E18" s="97" t="s">
        <v>188</v>
      </c>
      <c r="F18" s="97" t="s">
        <v>188</v>
      </c>
      <c r="G18" s="97" t="s">
        <v>188</v>
      </c>
      <c r="H18" s="97" t="s">
        <v>189</v>
      </c>
    </row>
    <row r="19" spans="2:8" x14ac:dyDescent="0.25">
      <c r="B19" s="99" t="s">
        <v>190</v>
      </c>
      <c r="C19" s="99" t="s">
        <v>191</v>
      </c>
      <c r="D19" s="99" t="s">
        <v>192</v>
      </c>
      <c r="E19" s="99" t="s">
        <v>192</v>
      </c>
      <c r="F19" s="99" t="s">
        <v>192</v>
      </c>
      <c r="G19" s="99" t="s">
        <v>192</v>
      </c>
      <c r="H19" s="99" t="s">
        <v>189</v>
      </c>
    </row>
    <row r="20" spans="2:8" x14ac:dyDescent="0.25">
      <c r="B20" s="105" t="s">
        <v>193</v>
      </c>
      <c r="C20" s="105" t="s">
        <v>173</v>
      </c>
      <c r="D20" s="105" t="s">
        <v>170</v>
      </c>
      <c r="E20" s="105" t="s">
        <v>170</v>
      </c>
      <c r="F20" s="105" t="s">
        <v>170</v>
      </c>
      <c r="G20" s="105" t="s">
        <v>170</v>
      </c>
      <c r="H20" s="106">
        <v>45047</v>
      </c>
    </row>
    <row r="21" spans="2:8" x14ac:dyDescent="0.25">
      <c r="B21" s="99" t="s">
        <v>194</v>
      </c>
      <c r="C21" s="99" t="s">
        <v>173</v>
      </c>
      <c r="D21" s="99" t="s">
        <v>170</v>
      </c>
      <c r="E21" s="99" t="s">
        <v>170</v>
      </c>
      <c r="F21" s="99" t="s">
        <v>170</v>
      </c>
      <c r="G21" s="99" t="s">
        <v>170</v>
      </c>
      <c r="H21" s="100">
        <v>45017</v>
      </c>
    </row>
    <row r="22" spans="2:8" ht="28.5" x14ac:dyDescent="0.25">
      <c r="B22" s="97" t="s">
        <v>195</v>
      </c>
      <c r="C22" s="97" t="s">
        <v>196</v>
      </c>
      <c r="D22" s="97" t="s">
        <v>170</v>
      </c>
      <c r="E22" s="97" t="s">
        <v>170</v>
      </c>
      <c r="F22" s="97" t="s">
        <v>170</v>
      </c>
      <c r="G22" s="97" t="s">
        <v>170</v>
      </c>
      <c r="H22" s="97" t="s">
        <v>197</v>
      </c>
    </row>
    <row r="23" spans="2:8" x14ac:dyDescent="0.25">
      <c r="B23" s="99" t="s">
        <v>198</v>
      </c>
      <c r="C23" s="99" t="s">
        <v>173</v>
      </c>
      <c r="D23" s="99" t="s">
        <v>174</v>
      </c>
      <c r="E23" s="99" t="s">
        <v>174</v>
      </c>
      <c r="F23" s="99" t="s">
        <v>175</v>
      </c>
      <c r="G23" s="99" t="s">
        <v>199</v>
      </c>
      <c r="H23" s="99" t="s">
        <v>189</v>
      </c>
    </row>
    <row r="24" spans="2:8" x14ac:dyDescent="0.25">
      <c r="B24" s="105" t="s">
        <v>200</v>
      </c>
      <c r="C24" s="105" t="s">
        <v>173</v>
      </c>
      <c r="D24" s="105" t="s">
        <v>170</v>
      </c>
      <c r="E24" s="105" t="s">
        <v>170</v>
      </c>
      <c r="F24" s="105" t="s">
        <v>174</v>
      </c>
      <c r="G24" s="105" t="s">
        <v>170</v>
      </c>
      <c r="H24" s="105" t="s">
        <v>182</v>
      </c>
    </row>
    <row r="25" spans="2:8" x14ac:dyDescent="0.25">
      <c r="B25" s="99" t="s">
        <v>201</v>
      </c>
      <c r="C25" s="99" t="s">
        <v>173</v>
      </c>
      <c r="D25" s="99" t="s">
        <v>174</v>
      </c>
      <c r="E25" s="99" t="s">
        <v>174</v>
      </c>
      <c r="F25" s="99" t="s">
        <v>175</v>
      </c>
      <c r="G25" s="99" t="s">
        <v>175</v>
      </c>
      <c r="H25" s="99" t="s">
        <v>182</v>
      </c>
    </row>
    <row r="26" spans="2:8" x14ac:dyDescent="0.25">
      <c r="B26" s="97" t="s">
        <v>202</v>
      </c>
      <c r="C26" s="97" t="s">
        <v>173</v>
      </c>
      <c r="D26" s="97" t="s">
        <v>203</v>
      </c>
      <c r="E26" s="97" t="s">
        <v>204</v>
      </c>
      <c r="F26" s="97" t="s">
        <v>204</v>
      </c>
      <c r="G26" s="97" t="s">
        <v>175</v>
      </c>
      <c r="H26" s="101">
        <v>45017</v>
      </c>
    </row>
    <row r="27" spans="2:8" ht="28.5" x14ac:dyDescent="0.25">
      <c r="B27" s="99" t="s">
        <v>205</v>
      </c>
      <c r="C27" s="99" t="s">
        <v>173</v>
      </c>
      <c r="D27" s="99" t="s">
        <v>170</v>
      </c>
      <c r="E27" s="99" t="s">
        <v>170</v>
      </c>
      <c r="F27" s="99" t="s">
        <v>170</v>
      </c>
      <c r="G27" s="99" t="s">
        <v>170</v>
      </c>
      <c r="H27" s="99" t="s">
        <v>206</v>
      </c>
    </row>
    <row r="28" spans="2:8" x14ac:dyDescent="0.25">
      <c r="B28" s="97" t="s">
        <v>207</v>
      </c>
      <c r="C28" s="97" t="s">
        <v>173</v>
      </c>
      <c r="D28" s="97" t="s">
        <v>208</v>
      </c>
      <c r="E28" s="97" t="s">
        <v>208</v>
      </c>
      <c r="F28" s="97" t="s">
        <v>208</v>
      </c>
      <c r="G28" s="97" t="s">
        <v>182</v>
      </c>
      <c r="H28" s="97" t="s">
        <v>189</v>
      </c>
    </row>
    <row r="29" spans="2:8" x14ac:dyDescent="0.25">
      <c r="B29" s="99" t="s">
        <v>209</v>
      </c>
      <c r="C29" s="99" t="s">
        <v>173</v>
      </c>
      <c r="D29" s="99" t="s">
        <v>170</v>
      </c>
      <c r="E29" s="99" t="s">
        <v>170</v>
      </c>
      <c r="F29" s="99" t="s">
        <v>170</v>
      </c>
      <c r="G29" s="99" t="s">
        <v>170</v>
      </c>
      <c r="H29" s="99" t="s">
        <v>182</v>
      </c>
    </row>
    <row r="30" spans="2:8" x14ac:dyDescent="0.25">
      <c r="B30" s="97" t="s">
        <v>210</v>
      </c>
      <c r="C30" s="97" t="s">
        <v>173</v>
      </c>
      <c r="D30" s="97" t="s">
        <v>170</v>
      </c>
      <c r="E30" s="97" t="s">
        <v>170</v>
      </c>
      <c r="F30" s="97" t="s">
        <v>170</v>
      </c>
      <c r="G30" s="97" t="s">
        <v>170</v>
      </c>
      <c r="H30" s="101">
        <v>45078</v>
      </c>
    </row>
    <row r="31" spans="2:8" x14ac:dyDescent="0.25">
      <c r="B31" s="99" t="s">
        <v>211</v>
      </c>
      <c r="C31" s="99" t="s">
        <v>212</v>
      </c>
      <c r="D31" s="99" t="s">
        <v>170</v>
      </c>
      <c r="E31" s="99" t="s">
        <v>170</v>
      </c>
      <c r="F31" s="99" t="s">
        <v>170</v>
      </c>
      <c r="G31" s="99" t="s">
        <v>170</v>
      </c>
      <c r="H31" s="100">
        <v>45031</v>
      </c>
    </row>
    <row r="32" spans="2:8" ht="28.5" x14ac:dyDescent="0.25">
      <c r="B32" s="97" t="s">
        <v>213</v>
      </c>
      <c r="C32" s="97" t="s">
        <v>173</v>
      </c>
      <c r="D32" s="97" t="s">
        <v>214</v>
      </c>
      <c r="E32" s="97" t="s">
        <v>170</v>
      </c>
      <c r="F32" s="97" t="s">
        <v>170</v>
      </c>
      <c r="G32" s="97" t="s">
        <v>170</v>
      </c>
      <c r="H32" s="97" t="s">
        <v>189</v>
      </c>
    </row>
    <row r="33" spans="2:8" x14ac:dyDescent="0.25">
      <c r="B33" s="99" t="s">
        <v>215</v>
      </c>
      <c r="C33" s="99" t="s">
        <v>173</v>
      </c>
      <c r="D33" s="99" t="s">
        <v>216</v>
      </c>
      <c r="E33" s="99" t="s">
        <v>217</v>
      </c>
      <c r="F33" s="99" t="s">
        <v>175</v>
      </c>
      <c r="G33" s="99" t="s">
        <v>175</v>
      </c>
      <c r="H33" s="99" t="s">
        <v>175</v>
      </c>
    </row>
    <row r="34" spans="2:8" x14ac:dyDescent="0.25">
      <c r="B34" s="97" t="s">
        <v>218</v>
      </c>
      <c r="C34" s="97" t="s">
        <v>173</v>
      </c>
      <c r="D34" s="97" t="s">
        <v>170</v>
      </c>
      <c r="E34" s="97" t="s">
        <v>170</v>
      </c>
      <c r="F34" s="97" t="s">
        <v>175</v>
      </c>
      <c r="G34" s="97" t="s">
        <v>170</v>
      </c>
      <c r="H34" s="101">
        <v>45291</v>
      </c>
    </row>
    <row r="35" spans="2:8" x14ac:dyDescent="0.25">
      <c r="B35" s="99" t="s">
        <v>219</v>
      </c>
      <c r="C35" s="99" t="s">
        <v>173</v>
      </c>
      <c r="D35" s="99" t="s">
        <v>170</v>
      </c>
      <c r="E35" s="99" t="s">
        <v>170</v>
      </c>
      <c r="F35" s="99" t="s">
        <v>175</v>
      </c>
      <c r="G35" s="99" t="s">
        <v>175</v>
      </c>
      <c r="H35" s="100">
        <v>45017</v>
      </c>
    </row>
    <row r="36" spans="2:8" x14ac:dyDescent="0.25">
      <c r="B36" s="97" t="s">
        <v>220</v>
      </c>
      <c r="C36" s="97" t="s">
        <v>173</v>
      </c>
      <c r="D36" s="97" t="s">
        <v>175</v>
      </c>
      <c r="E36" s="97" t="s">
        <v>170</v>
      </c>
      <c r="F36" s="97" t="s">
        <v>170</v>
      </c>
      <c r="G36" s="97" t="s">
        <v>170</v>
      </c>
      <c r="H36" s="97" t="s">
        <v>182</v>
      </c>
    </row>
    <row r="37" spans="2:8" ht="42.75" x14ac:dyDescent="0.25">
      <c r="B37" s="99" t="s">
        <v>221</v>
      </c>
      <c r="C37" s="99" t="s">
        <v>173</v>
      </c>
      <c r="D37" s="99" t="s">
        <v>222</v>
      </c>
      <c r="E37" s="99" t="s">
        <v>222</v>
      </c>
      <c r="F37" s="99" t="s">
        <v>223</v>
      </c>
      <c r="G37" s="99" t="s">
        <v>223</v>
      </c>
      <c r="H37" s="100">
        <v>45031</v>
      </c>
    </row>
    <row r="38" spans="2:8" ht="28.5" x14ac:dyDescent="0.25">
      <c r="B38" s="97" t="s">
        <v>224</v>
      </c>
      <c r="C38" s="97" t="s">
        <v>173</v>
      </c>
      <c r="D38" s="97" t="s">
        <v>225</v>
      </c>
      <c r="E38" s="97" t="s">
        <v>226</v>
      </c>
      <c r="F38" s="97" t="s">
        <v>175</v>
      </c>
      <c r="G38" s="97" t="s">
        <v>227</v>
      </c>
      <c r="H38" s="97" t="s">
        <v>189</v>
      </c>
    </row>
    <row r="39" spans="2:8" x14ac:dyDescent="0.25">
      <c r="B39" s="99" t="s">
        <v>228</v>
      </c>
      <c r="C39" s="99" t="s">
        <v>173</v>
      </c>
      <c r="D39" s="99" t="s">
        <v>229</v>
      </c>
      <c r="E39" s="99" t="s">
        <v>229</v>
      </c>
      <c r="F39" s="99" t="s">
        <v>229</v>
      </c>
      <c r="G39" s="99" t="s">
        <v>229</v>
      </c>
      <c r="H39" s="99" t="s">
        <v>182</v>
      </c>
    </row>
    <row r="40" spans="2:8" ht="42.75" x14ac:dyDescent="0.25">
      <c r="B40" s="97" t="s">
        <v>230</v>
      </c>
      <c r="C40" s="97" t="s">
        <v>173</v>
      </c>
      <c r="D40" s="97" t="s">
        <v>170</v>
      </c>
      <c r="E40" s="97" t="s">
        <v>170</v>
      </c>
      <c r="F40" s="97" t="s">
        <v>170</v>
      </c>
      <c r="G40" s="97" t="s">
        <v>170</v>
      </c>
      <c r="H40" s="97" t="s">
        <v>231</v>
      </c>
    </row>
    <row r="41" spans="2:8" ht="28.5" x14ac:dyDescent="0.25">
      <c r="B41" s="99" t="s">
        <v>232</v>
      </c>
      <c r="C41" s="99" t="s">
        <v>173</v>
      </c>
      <c r="D41" s="99" t="s">
        <v>174</v>
      </c>
      <c r="E41" s="99" t="s">
        <v>175</v>
      </c>
      <c r="F41" s="99" t="s">
        <v>175</v>
      </c>
      <c r="G41" s="99" t="s">
        <v>227</v>
      </c>
      <c r="H41" s="99" t="s">
        <v>233</v>
      </c>
    </row>
    <row r="42" spans="2:8" x14ac:dyDescent="0.25">
      <c r="B42" s="97" t="s">
        <v>234</v>
      </c>
      <c r="C42" s="97" t="s">
        <v>173</v>
      </c>
      <c r="D42" s="97" t="s">
        <v>174</v>
      </c>
      <c r="E42" s="97" t="s">
        <v>174</v>
      </c>
      <c r="F42" s="97" t="s">
        <v>175</v>
      </c>
      <c r="G42" s="97" t="s">
        <v>235</v>
      </c>
      <c r="H42" s="97" t="s">
        <v>182</v>
      </c>
    </row>
    <row r="43" spans="2:8" x14ac:dyDescent="0.25">
      <c r="B43" s="99" t="s">
        <v>236</v>
      </c>
      <c r="C43" s="99" t="s">
        <v>173</v>
      </c>
      <c r="D43" s="99" t="s">
        <v>237</v>
      </c>
      <c r="E43" s="99" t="s">
        <v>238</v>
      </c>
      <c r="F43" s="99" t="s">
        <v>175</v>
      </c>
      <c r="G43" s="99" t="s">
        <v>238</v>
      </c>
      <c r="H43" s="99" t="s">
        <v>189</v>
      </c>
    </row>
    <row r="44" spans="2:8" ht="28.5" x14ac:dyDescent="0.25">
      <c r="B44" s="97" t="s">
        <v>239</v>
      </c>
      <c r="C44" s="97" t="s">
        <v>173</v>
      </c>
      <c r="D44" s="97" t="s">
        <v>240</v>
      </c>
      <c r="E44" s="97" t="s">
        <v>241</v>
      </c>
      <c r="F44" s="97" t="s">
        <v>227</v>
      </c>
      <c r="G44" s="97" t="s">
        <v>227</v>
      </c>
      <c r="H44" s="97" t="s">
        <v>189</v>
      </c>
    </row>
    <row r="45" spans="2:8" x14ac:dyDescent="0.25">
      <c r="B45" s="99" t="s">
        <v>242</v>
      </c>
      <c r="C45" s="99" t="s">
        <v>243</v>
      </c>
      <c r="D45" s="99" t="s">
        <v>175</v>
      </c>
      <c r="E45" s="99" t="s">
        <v>175</v>
      </c>
      <c r="F45" s="99" t="s">
        <v>175</v>
      </c>
      <c r="G45" s="99" t="s">
        <v>244</v>
      </c>
      <c r="H45" s="100">
        <v>45138</v>
      </c>
    </row>
    <row r="46" spans="2:8" ht="28.5" x14ac:dyDescent="0.25">
      <c r="B46" s="97" t="s">
        <v>245</v>
      </c>
      <c r="C46" s="97" t="s">
        <v>246</v>
      </c>
      <c r="D46" s="97" t="s">
        <v>247</v>
      </c>
      <c r="E46" s="97" t="s">
        <v>248</v>
      </c>
      <c r="F46" s="97" t="s">
        <v>248</v>
      </c>
      <c r="G46" s="97" t="s">
        <v>175</v>
      </c>
      <c r="H46" s="101">
        <v>45108</v>
      </c>
    </row>
    <row r="47" spans="2:8" x14ac:dyDescent="0.25">
      <c r="B47" s="99" t="s">
        <v>116</v>
      </c>
      <c r="C47" s="99" t="s">
        <v>246</v>
      </c>
      <c r="D47" s="99" t="s">
        <v>170</v>
      </c>
      <c r="E47" s="99" t="s">
        <v>170</v>
      </c>
      <c r="F47" s="99" t="s">
        <v>170</v>
      </c>
      <c r="G47" s="99" t="s">
        <v>170</v>
      </c>
      <c r="H47" s="99" t="s">
        <v>182</v>
      </c>
    </row>
    <row r="48" spans="2:8" x14ac:dyDescent="0.25">
      <c r="B48" s="97" t="s">
        <v>249</v>
      </c>
      <c r="C48" s="97" t="s">
        <v>246</v>
      </c>
      <c r="D48" s="97" t="s">
        <v>250</v>
      </c>
      <c r="E48" s="97" t="s">
        <v>250</v>
      </c>
      <c r="F48" s="97" t="s">
        <v>250</v>
      </c>
      <c r="G48" s="97" t="s">
        <v>250</v>
      </c>
      <c r="H48" s="97" t="s">
        <v>182</v>
      </c>
    </row>
    <row r="49" spans="2:8" x14ac:dyDescent="0.25">
      <c r="B49" s="99" t="s">
        <v>251</v>
      </c>
      <c r="C49" s="99" t="s">
        <v>246</v>
      </c>
      <c r="D49" s="99" t="s">
        <v>187</v>
      </c>
      <c r="E49" s="99" t="s">
        <v>252</v>
      </c>
      <c r="F49" s="99" t="s">
        <v>175</v>
      </c>
      <c r="G49" s="99" t="s">
        <v>175</v>
      </c>
      <c r="H49" s="99" t="s">
        <v>189</v>
      </c>
    </row>
    <row r="50" spans="2:8" ht="28.5" x14ac:dyDescent="0.25">
      <c r="B50" s="97" t="s">
        <v>253</v>
      </c>
      <c r="C50" s="97" t="s">
        <v>254</v>
      </c>
      <c r="D50" s="97" t="s">
        <v>255</v>
      </c>
      <c r="E50" s="97" t="s">
        <v>175</v>
      </c>
      <c r="F50" s="97" t="s">
        <v>175</v>
      </c>
      <c r="G50" s="97" t="s">
        <v>256</v>
      </c>
      <c r="H50" s="97" t="s">
        <v>189</v>
      </c>
    </row>
    <row r="51" spans="2:8" ht="57" x14ac:dyDescent="0.25">
      <c r="B51" s="99" t="s">
        <v>257</v>
      </c>
      <c r="C51" s="99" t="s">
        <v>173</v>
      </c>
      <c r="D51" s="99" t="s">
        <v>237</v>
      </c>
      <c r="E51" s="99" t="s">
        <v>258</v>
      </c>
      <c r="F51" s="99" t="s">
        <v>175</v>
      </c>
      <c r="G51" s="99" t="s">
        <v>237</v>
      </c>
      <c r="H51" s="99" t="s">
        <v>189</v>
      </c>
    </row>
    <row r="52" spans="2:8" ht="28.5" x14ac:dyDescent="0.25">
      <c r="B52" s="97" t="s">
        <v>259</v>
      </c>
      <c r="C52" s="97" t="s">
        <v>173</v>
      </c>
      <c r="D52" s="97" t="s">
        <v>170</v>
      </c>
      <c r="E52" s="97" t="s">
        <v>170</v>
      </c>
      <c r="F52" s="97" t="s">
        <v>175</v>
      </c>
      <c r="G52" s="97" t="s">
        <v>170</v>
      </c>
      <c r="H52" s="97" t="s">
        <v>260</v>
      </c>
    </row>
    <row r="53" spans="2:8" ht="42.75" x14ac:dyDescent="0.25">
      <c r="B53" s="105" t="s">
        <v>261</v>
      </c>
      <c r="C53" s="105" t="s">
        <v>262</v>
      </c>
      <c r="D53" s="105" t="s">
        <v>263</v>
      </c>
      <c r="E53" s="105" t="s">
        <v>263</v>
      </c>
      <c r="F53" s="105" t="s">
        <v>263</v>
      </c>
      <c r="G53" s="105" t="s">
        <v>263</v>
      </c>
      <c r="H53" s="105" t="s">
        <v>264</v>
      </c>
    </row>
    <row r="54" spans="2:8" x14ac:dyDescent="0.25">
      <c r="B54" s="97" t="s">
        <v>265</v>
      </c>
      <c r="C54" s="97" t="s">
        <v>173</v>
      </c>
      <c r="D54" s="97" t="s">
        <v>170</v>
      </c>
      <c r="E54" s="97" t="s">
        <v>170</v>
      </c>
      <c r="F54" s="97" t="s">
        <v>170</v>
      </c>
      <c r="G54" s="97" t="s">
        <v>170</v>
      </c>
      <c r="H54" s="97" t="s">
        <v>182</v>
      </c>
    </row>
    <row r="55" spans="2:8" x14ac:dyDescent="0.25">
      <c r="B55" s="99" t="s">
        <v>266</v>
      </c>
      <c r="C55" s="99" t="s">
        <v>173</v>
      </c>
      <c r="D55" s="99" t="s">
        <v>267</v>
      </c>
      <c r="E55" s="99" t="s">
        <v>267</v>
      </c>
      <c r="F55" s="99" t="s">
        <v>227</v>
      </c>
      <c r="G55" s="99" t="s">
        <v>170</v>
      </c>
      <c r="H55" s="99" t="s">
        <v>189</v>
      </c>
    </row>
    <row r="56" spans="2:8" x14ac:dyDescent="0.25">
      <c r="B56" s="97" t="s">
        <v>268</v>
      </c>
      <c r="C56" s="97" t="s">
        <v>269</v>
      </c>
      <c r="D56" s="97" t="s">
        <v>170</v>
      </c>
      <c r="E56" s="97" t="s">
        <v>270</v>
      </c>
      <c r="F56" s="97" t="s">
        <v>175</v>
      </c>
      <c r="G56" s="97" t="s">
        <v>270</v>
      </c>
      <c r="H56" s="97" t="s">
        <v>182</v>
      </c>
    </row>
    <row r="57" spans="2:8" x14ac:dyDescent="0.25">
      <c r="B57" s="99" t="s">
        <v>271</v>
      </c>
      <c r="C57" s="99" t="s">
        <v>272</v>
      </c>
      <c r="D57" s="99" t="s">
        <v>170</v>
      </c>
      <c r="E57" s="99" t="s">
        <v>170</v>
      </c>
      <c r="F57" s="99" t="s">
        <v>235</v>
      </c>
      <c r="G57" s="99" t="s">
        <v>170</v>
      </c>
      <c r="H57" s="99" t="s">
        <v>182</v>
      </c>
    </row>
    <row r="58" spans="2:8" x14ac:dyDescent="0.25">
      <c r="B58" s="97" t="s">
        <v>273</v>
      </c>
      <c r="C58" s="97" t="s">
        <v>274</v>
      </c>
      <c r="D58" s="97" t="s">
        <v>170</v>
      </c>
      <c r="E58" s="97" t="s">
        <v>170</v>
      </c>
      <c r="F58" s="97" t="s">
        <v>170</v>
      </c>
      <c r="G58" s="97" t="s">
        <v>170</v>
      </c>
      <c r="H58" s="101">
        <v>45107</v>
      </c>
    </row>
    <row r="59" spans="2:8" x14ac:dyDescent="0.25">
      <c r="B59" s="99" t="s">
        <v>275</v>
      </c>
      <c r="C59" s="99" t="s">
        <v>276</v>
      </c>
      <c r="D59" s="99" t="s">
        <v>277</v>
      </c>
      <c r="E59" s="99" t="s">
        <v>277</v>
      </c>
      <c r="F59" s="99" t="s">
        <v>175</v>
      </c>
      <c r="G59" s="99" t="s">
        <v>175</v>
      </c>
      <c r="H59" s="99" t="s">
        <v>189</v>
      </c>
    </row>
    <row r="60" spans="2:8" x14ac:dyDescent="0.25">
      <c r="B60" s="97" t="s">
        <v>278</v>
      </c>
      <c r="C60" s="97" t="s">
        <v>173</v>
      </c>
      <c r="D60" s="97" t="s">
        <v>170</v>
      </c>
      <c r="E60" s="97" t="s">
        <v>170</v>
      </c>
      <c r="F60" s="97" t="s">
        <v>170</v>
      </c>
      <c r="G60" s="97" t="s">
        <v>170</v>
      </c>
      <c r="H60" s="97" t="s">
        <v>182</v>
      </c>
    </row>
    <row r="62" spans="2:8" hidden="1" x14ac:dyDescent="0.25">
      <c r="B62" s="714" t="s">
        <v>279</v>
      </c>
      <c r="C62" s="703"/>
      <c r="D62" s="703"/>
      <c r="E62" s="703"/>
      <c r="F62" s="703"/>
      <c r="G62" s="703"/>
      <c r="H62" s="703"/>
    </row>
    <row r="63" spans="2:8" hidden="1" x14ac:dyDescent="0.25"/>
    <row r="64" spans="2:8" hidden="1" x14ac:dyDescent="0.25">
      <c r="B64" s="702" t="s">
        <v>280</v>
      </c>
      <c r="C64" s="703"/>
      <c r="D64" s="703"/>
      <c r="E64" s="703"/>
      <c r="F64" s="703"/>
      <c r="G64" s="703"/>
      <c r="H64" s="703"/>
    </row>
    <row r="65" spans="2:8" hidden="1" x14ac:dyDescent="0.25">
      <c r="B65" s="702" t="s">
        <v>281</v>
      </c>
      <c r="C65" s="703"/>
      <c r="D65" s="703"/>
      <c r="E65" s="703"/>
      <c r="F65" s="703"/>
      <c r="G65" s="703"/>
      <c r="H65" s="703"/>
    </row>
    <row r="66" spans="2:8" hidden="1" x14ac:dyDescent="0.25"/>
    <row r="67" spans="2:8" hidden="1" x14ac:dyDescent="0.25">
      <c r="B67" s="702" t="s">
        <v>282</v>
      </c>
      <c r="C67" s="703"/>
      <c r="D67" s="703"/>
      <c r="E67" s="703"/>
      <c r="F67" s="703"/>
      <c r="G67" s="703"/>
      <c r="H67" s="703"/>
    </row>
    <row r="68" spans="2:8" hidden="1" x14ac:dyDescent="0.25"/>
    <row r="69" spans="2:8" hidden="1" x14ac:dyDescent="0.25">
      <c r="B69" s="702" t="s">
        <v>283</v>
      </c>
      <c r="C69" s="703"/>
      <c r="D69" s="703"/>
      <c r="E69" s="703"/>
      <c r="F69" s="703"/>
      <c r="G69" s="703"/>
      <c r="H69" s="703"/>
    </row>
    <row r="70" spans="2:8" hidden="1" x14ac:dyDescent="0.25">
      <c r="B70" s="702" t="s">
        <v>284</v>
      </c>
      <c r="C70" s="703"/>
      <c r="D70" s="703"/>
      <c r="E70" s="703"/>
      <c r="F70" s="703"/>
      <c r="G70" s="703"/>
      <c r="H70" s="703"/>
    </row>
    <row r="71" spans="2:8" hidden="1" x14ac:dyDescent="0.25"/>
    <row r="72" spans="2:8" hidden="1" x14ac:dyDescent="0.25">
      <c r="B72" s="702" t="s">
        <v>285</v>
      </c>
      <c r="C72" s="703"/>
      <c r="D72" s="703"/>
      <c r="E72" s="703"/>
      <c r="F72" s="703"/>
      <c r="G72" s="703"/>
      <c r="H72" s="703"/>
    </row>
    <row r="73" spans="2:8" hidden="1" x14ac:dyDescent="0.25"/>
    <row r="74" spans="2:8" hidden="1" x14ac:dyDescent="0.25">
      <c r="B74" s="702" t="s">
        <v>286</v>
      </c>
      <c r="C74" s="703"/>
      <c r="D74" s="703"/>
      <c r="E74" s="703"/>
      <c r="F74" s="703"/>
      <c r="G74" s="703"/>
      <c r="H74" s="703"/>
    </row>
    <row r="75" spans="2:8" hidden="1" x14ac:dyDescent="0.25">
      <c r="B75" s="702" t="s">
        <v>287</v>
      </c>
      <c r="C75" s="703"/>
      <c r="D75" s="703"/>
      <c r="E75" s="703"/>
      <c r="F75" s="703"/>
      <c r="G75" s="703"/>
      <c r="H75" s="703"/>
    </row>
    <row r="76" spans="2:8" hidden="1" x14ac:dyDescent="0.25">
      <c r="B76" s="702" t="s">
        <v>288</v>
      </c>
      <c r="C76" s="703"/>
      <c r="D76" s="703"/>
      <c r="E76" s="703"/>
      <c r="F76" s="703"/>
      <c r="G76" s="703"/>
      <c r="H76" s="703"/>
    </row>
    <row r="77" spans="2:8" hidden="1" x14ac:dyDescent="0.25">
      <c r="B77" s="702" t="s">
        <v>289</v>
      </c>
      <c r="C77" s="703"/>
      <c r="D77" s="703"/>
      <c r="E77" s="703"/>
      <c r="F77" s="703"/>
      <c r="G77" s="703"/>
      <c r="H77" s="703"/>
    </row>
    <row r="78" spans="2:8" hidden="1" x14ac:dyDescent="0.25">
      <c r="B78" s="702" t="s">
        <v>290</v>
      </c>
      <c r="C78" s="703"/>
      <c r="D78" s="703"/>
      <c r="E78" s="703"/>
      <c r="F78" s="703"/>
      <c r="G78" s="703"/>
      <c r="H78" s="703"/>
    </row>
    <row r="79" spans="2:8" hidden="1" x14ac:dyDescent="0.25">
      <c r="B79" s="702" t="s">
        <v>291</v>
      </c>
      <c r="C79" s="703"/>
      <c r="D79" s="703"/>
      <c r="E79" s="703"/>
      <c r="F79" s="703"/>
      <c r="G79" s="703"/>
      <c r="H79" s="703"/>
    </row>
    <row r="80" spans="2:8" hidden="1" x14ac:dyDescent="0.25">
      <c r="B80" s="702" t="s">
        <v>292</v>
      </c>
      <c r="C80" s="703"/>
      <c r="D80" s="703"/>
      <c r="E80" s="703"/>
      <c r="F80" s="703"/>
      <c r="G80" s="703"/>
      <c r="H80" s="703"/>
    </row>
    <row r="81" spans="2:11" hidden="1" x14ac:dyDescent="0.25">
      <c r="B81" s="702" t="s">
        <v>293</v>
      </c>
      <c r="C81" s="703"/>
      <c r="D81" s="703"/>
      <c r="E81" s="703"/>
      <c r="F81" s="703"/>
      <c r="G81" s="703"/>
      <c r="H81" s="703"/>
    </row>
    <row r="82" spans="2:11" hidden="1" x14ac:dyDescent="0.25"/>
    <row r="83" spans="2:11" hidden="1" x14ac:dyDescent="0.25">
      <c r="B83" s="702" t="s">
        <v>294</v>
      </c>
      <c r="C83" s="703"/>
      <c r="D83" s="703"/>
      <c r="E83" s="703"/>
      <c r="F83" s="703"/>
      <c r="G83" s="703"/>
      <c r="H83" s="703"/>
    </row>
    <row r="84" spans="2:11" hidden="1" x14ac:dyDescent="0.25"/>
    <row r="85" spans="2:11" hidden="1" x14ac:dyDescent="0.25">
      <c r="B85" s="702" t="s">
        <v>295</v>
      </c>
      <c r="C85" s="703"/>
      <c r="D85" s="703"/>
      <c r="E85" s="703"/>
      <c r="F85" s="703"/>
      <c r="G85" s="703"/>
      <c r="H85" s="703"/>
    </row>
    <row r="86" spans="2:11" hidden="1" x14ac:dyDescent="0.25">
      <c r="B86" s="702" t="s">
        <v>296</v>
      </c>
      <c r="C86" s="703"/>
      <c r="D86" s="703"/>
      <c r="E86" s="703"/>
      <c r="F86" s="703"/>
      <c r="G86" s="703"/>
      <c r="H86" s="703"/>
      <c r="I86" s="703"/>
      <c r="J86" s="703"/>
      <c r="K86" s="703"/>
    </row>
    <row r="87" spans="2:11" hidden="1" x14ac:dyDescent="0.25">
      <c r="B87" s="702" t="s">
        <v>297</v>
      </c>
      <c r="C87" s="703"/>
      <c r="D87" s="703"/>
      <c r="E87" s="703"/>
      <c r="F87" s="703"/>
      <c r="G87" s="703"/>
      <c r="H87" s="703"/>
    </row>
    <row r="88" spans="2:11" hidden="1" x14ac:dyDescent="0.25">
      <c r="B88" s="702" t="s">
        <v>298</v>
      </c>
      <c r="C88" s="703"/>
      <c r="D88" s="703"/>
      <c r="E88" s="703"/>
      <c r="F88" s="703"/>
      <c r="G88" s="703"/>
      <c r="H88" s="703"/>
    </row>
    <row r="89" spans="2:11" hidden="1" x14ac:dyDescent="0.25">
      <c r="B89" s="702" t="s">
        <v>299</v>
      </c>
      <c r="C89" s="703"/>
      <c r="D89" s="703"/>
      <c r="E89" s="703"/>
      <c r="F89" s="703"/>
      <c r="G89" s="703"/>
      <c r="H89" s="703"/>
    </row>
    <row r="90" spans="2:11" hidden="1" x14ac:dyDescent="0.25">
      <c r="B90" s="702" t="s">
        <v>300</v>
      </c>
      <c r="C90" s="703"/>
      <c r="D90" s="703"/>
      <c r="E90" s="703"/>
      <c r="F90" s="703"/>
      <c r="G90" s="703"/>
      <c r="H90" s="703"/>
    </row>
    <row r="91" spans="2:11" ht="15.75" x14ac:dyDescent="0.25">
      <c r="B91" s="702"/>
      <c r="C91" s="703"/>
      <c r="D91" s="703"/>
      <c r="E91" s="703"/>
      <c r="F91" s="703"/>
      <c r="G91" s="703"/>
      <c r="H91" s="703"/>
    </row>
    <row r="92" spans="2:11" ht="15.75" x14ac:dyDescent="0.25">
      <c r="B92" s="702"/>
      <c r="C92" s="703"/>
      <c r="D92" s="703"/>
      <c r="E92" s="703"/>
      <c r="F92" s="703"/>
      <c r="G92" s="703"/>
      <c r="H92" s="703"/>
    </row>
    <row r="93" spans="2:11" ht="15.75" x14ac:dyDescent="0.25">
      <c r="B93" s="702"/>
      <c r="C93" s="703"/>
      <c r="D93" s="703"/>
      <c r="E93" s="703"/>
      <c r="F93" s="703"/>
      <c r="G93" s="703"/>
      <c r="H93" s="703"/>
    </row>
    <row r="94" spans="2:11" ht="15.75" x14ac:dyDescent="0.25">
      <c r="B94" s="702"/>
      <c r="C94" s="703"/>
      <c r="D94" s="703"/>
      <c r="E94" s="703"/>
      <c r="F94" s="703"/>
      <c r="G94" s="703"/>
      <c r="H94" s="703"/>
    </row>
    <row r="95" spans="2:11" ht="15.75" x14ac:dyDescent="0.25">
      <c r="B95" s="702"/>
      <c r="C95" s="703"/>
      <c r="D95" s="703"/>
      <c r="E95" s="703"/>
      <c r="F95" s="703"/>
      <c r="G95" s="703"/>
      <c r="H95" s="703"/>
    </row>
    <row r="96" spans="2:11" ht="15.75" x14ac:dyDescent="0.25">
      <c r="B96" s="702"/>
      <c r="C96" s="703"/>
      <c r="D96" s="703"/>
      <c r="E96" s="703"/>
      <c r="F96" s="703"/>
      <c r="G96" s="703"/>
      <c r="H96" s="703"/>
    </row>
    <row r="97" spans="2:8" ht="15.75" x14ac:dyDescent="0.25">
      <c r="B97" s="702"/>
      <c r="C97" s="703"/>
      <c r="D97" s="703"/>
      <c r="E97" s="703"/>
      <c r="F97" s="703"/>
      <c r="G97" s="703"/>
      <c r="H97" s="703"/>
    </row>
    <row r="98" spans="2:8" ht="15.75" x14ac:dyDescent="0.25">
      <c r="B98" s="702"/>
      <c r="C98" s="703"/>
      <c r="D98" s="703"/>
      <c r="E98" s="703"/>
      <c r="F98" s="703"/>
      <c r="G98" s="703"/>
      <c r="H98" s="703"/>
    </row>
    <row r="99" spans="2:8" ht="15.75" x14ac:dyDescent="0.25">
      <c r="B99" s="702"/>
      <c r="C99" s="703"/>
      <c r="D99" s="703"/>
      <c r="E99" s="703"/>
      <c r="F99" s="703"/>
      <c r="G99" s="703"/>
      <c r="H99" s="703"/>
    </row>
    <row r="100" spans="2:8" ht="15.75" x14ac:dyDescent="0.25">
      <c r="B100" s="702"/>
      <c r="C100" s="703"/>
      <c r="D100" s="703"/>
      <c r="E100" s="703"/>
      <c r="F100" s="703"/>
      <c r="G100" s="703"/>
      <c r="H100" s="703"/>
    </row>
    <row r="101" spans="2:8" ht="15.75" x14ac:dyDescent="0.25">
      <c r="B101" s="702"/>
      <c r="C101" s="703"/>
      <c r="D101" s="703"/>
      <c r="E101" s="703"/>
      <c r="F101" s="703"/>
      <c r="G101" s="703"/>
      <c r="H101" s="703"/>
    </row>
    <row r="102" spans="2:8" ht="15.75" x14ac:dyDescent="0.25">
      <c r="B102" s="702"/>
      <c r="C102" s="703"/>
      <c r="D102" s="703"/>
      <c r="E102" s="703"/>
      <c r="F102" s="703"/>
      <c r="G102" s="703"/>
      <c r="H102" s="703"/>
    </row>
    <row r="103" spans="2:8" ht="15.75" x14ac:dyDescent="0.25">
      <c r="B103" s="702"/>
      <c r="C103" s="703"/>
      <c r="D103" s="703"/>
      <c r="E103" s="703"/>
      <c r="F103" s="703"/>
      <c r="G103" s="703"/>
      <c r="H103" s="703"/>
    </row>
    <row r="104" spans="2:8" ht="15.75" x14ac:dyDescent="0.25">
      <c r="B104" s="702"/>
      <c r="C104" s="703"/>
      <c r="D104" s="703"/>
      <c r="E104" s="703"/>
      <c r="F104" s="703"/>
      <c r="G104" s="703"/>
      <c r="H104" s="703"/>
    </row>
    <row r="105" spans="2:8" ht="15.75" x14ac:dyDescent="0.25">
      <c r="B105" s="702"/>
      <c r="C105" s="703"/>
      <c r="D105" s="703"/>
      <c r="E105" s="703"/>
      <c r="F105" s="703"/>
      <c r="G105" s="703"/>
      <c r="H105" s="703"/>
    </row>
    <row r="106" spans="2:8" ht="15.75" x14ac:dyDescent="0.25">
      <c r="B106" s="702"/>
      <c r="C106" s="703"/>
      <c r="D106" s="703"/>
      <c r="E106" s="703"/>
      <c r="F106" s="703"/>
      <c r="G106" s="703"/>
      <c r="H106" s="703"/>
    </row>
    <row r="107" spans="2:8" ht="15.75" x14ac:dyDescent="0.25">
      <c r="B107" s="702"/>
      <c r="C107" s="703"/>
      <c r="D107" s="703"/>
      <c r="E107" s="703"/>
      <c r="F107" s="703"/>
      <c r="G107" s="703"/>
      <c r="H107" s="703"/>
    </row>
    <row r="108" spans="2:8" ht="15.75" x14ac:dyDescent="0.25">
      <c r="B108" s="702"/>
      <c r="C108" s="703"/>
      <c r="D108" s="703"/>
      <c r="E108" s="703"/>
      <c r="F108" s="703"/>
      <c r="G108" s="703"/>
      <c r="H108" s="703"/>
    </row>
    <row r="109" spans="2:8" ht="15.75" x14ac:dyDescent="0.25">
      <c r="B109" s="702"/>
      <c r="C109" s="703"/>
      <c r="D109" s="703"/>
      <c r="E109" s="703"/>
      <c r="F109" s="703"/>
      <c r="G109" s="703"/>
      <c r="H109" s="703"/>
    </row>
    <row r="110" spans="2:8" ht="15.75" x14ac:dyDescent="0.25">
      <c r="B110" s="702"/>
      <c r="C110" s="703"/>
      <c r="D110" s="703"/>
      <c r="E110" s="703"/>
      <c r="F110" s="703"/>
      <c r="G110" s="703"/>
      <c r="H110" s="703"/>
    </row>
    <row r="111" spans="2:8" ht="15.75" x14ac:dyDescent="0.25">
      <c r="B111" s="702"/>
      <c r="C111" s="703"/>
      <c r="D111" s="703"/>
      <c r="E111" s="703"/>
      <c r="F111" s="703"/>
      <c r="G111" s="703"/>
      <c r="H111" s="703"/>
    </row>
    <row r="112" spans="2:8" ht="15.75" x14ac:dyDescent="0.25">
      <c r="B112" s="702"/>
      <c r="C112" s="703"/>
      <c r="D112" s="703"/>
      <c r="E112" s="703"/>
      <c r="F112" s="703"/>
      <c r="G112" s="703"/>
      <c r="H112" s="703"/>
    </row>
    <row r="113" spans="2:8" ht="15.75" x14ac:dyDescent="0.25">
      <c r="B113" s="702"/>
      <c r="C113" s="703"/>
      <c r="D113" s="703"/>
      <c r="E113" s="703"/>
      <c r="F113" s="703"/>
      <c r="G113" s="703"/>
      <c r="H113" s="703"/>
    </row>
    <row r="114" spans="2:8" ht="15.75" x14ac:dyDescent="0.25">
      <c r="B114" s="702"/>
      <c r="C114" s="703"/>
      <c r="D114" s="703"/>
      <c r="E114" s="703"/>
      <c r="F114" s="703"/>
      <c r="G114" s="703"/>
      <c r="H114" s="703"/>
    </row>
    <row r="115" spans="2:8" ht="15.75" x14ac:dyDescent="0.25">
      <c r="B115" s="702"/>
      <c r="C115" s="703"/>
      <c r="D115" s="703"/>
      <c r="E115" s="703"/>
      <c r="F115" s="703"/>
      <c r="G115" s="703"/>
      <c r="H115" s="703"/>
    </row>
    <row r="116" spans="2:8" ht="15.75" x14ac:dyDescent="0.25">
      <c r="B116" s="702"/>
      <c r="C116" s="703"/>
      <c r="D116" s="703"/>
      <c r="E116" s="703"/>
      <c r="F116" s="703"/>
      <c r="G116" s="703"/>
      <c r="H116" s="703"/>
    </row>
    <row r="117" spans="2:8" ht="15.75" x14ac:dyDescent="0.25">
      <c r="B117" s="702"/>
      <c r="C117" s="703"/>
      <c r="D117" s="703"/>
      <c r="E117" s="703"/>
      <c r="F117" s="703"/>
      <c r="G117" s="703"/>
      <c r="H117" s="703"/>
    </row>
    <row r="118" spans="2:8" ht="15.75" x14ac:dyDescent="0.25">
      <c r="B118" s="702"/>
      <c r="C118" s="703"/>
      <c r="D118" s="703"/>
      <c r="E118" s="703"/>
      <c r="F118" s="703"/>
      <c r="G118" s="703"/>
      <c r="H118" s="703"/>
    </row>
    <row r="119" spans="2:8" ht="15.75" x14ac:dyDescent="0.25">
      <c r="B119" s="702"/>
      <c r="C119" s="703"/>
      <c r="D119" s="703"/>
      <c r="E119" s="703"/>
      <c r="F119" s="703"/>
      <c r="G119" s="703"/>
      <c r="H119" s="703"/>
    </row>
    <row r="120" spans="2:8" ht="15.75" x14ac:dyDescent="0.25">
      <c r="B120" s="702"/>
      <c r="C120" s="703"/>
      <c r="D120" s="703"/>
      <c r="E120" s="703"/>
      <c r="F120" s="703"/>
      <c r="G120" s="703"/>
      <c r="H120" s="703"/>
    </row>
    <row r="121" spans="2:8" ht="15.75" x14ac:dyDescent="0.25">
      <c r="B121" s="702"/>
      <c r="C121" s="703"/>
      <c r="D121" s="703"/>
      <c r="E121" s="703"/>
      <c r="F121" s="703"/>
      <c r="G121" s="703"/>
      <c r="H121" s="703"/>
    </row>
    <row r="122" spans="2:8" ht="15.75" x14ac:dyDescent="0.25">
      <c r="B122" s="102"/>
    </row>
    <row r="123" spans="2:8" ht="15.75" x14ac:dyDescent="0.25">
      <c r="B123" s="102"/>
    </row>
    <row r="124" spans="2:8" ht="15.75" x14ac:dyDescent="0.25">
      <c r="B124" s="102"/>
    </row>
    <row r="125" spans="2:8" ht="15.75" x14ac:dyDescent="0.25">
      <c r="B125" s="102"/>
    </row>
    <row r="126" spans="2:8" ht="15.75" x14ac:dyDescent="0.25">
      <c r="B126" s="102"/>
    </row>
    <row r="127" spans="2:8" ht="15.75" x14ac:dyDescent="0.25">
      <c r="B127" s="102"/>
    </row>
    <row r="128" spans="2:8" ht="15.75" x14ac:dyDescent="0.25">
      <c r="B128" s="102"/>
    </row>
    <row r="129" spans="2:2" ht="15.75" x14ac:dyDescent="0.25">
      <c r="B129" s="102"/>
    </row>
    <row r="130" spans="2:2" ht="15.75" x14ac:dyDescent="0.25">
      <c r="B130" s="102"/>
    </row>
    <row r="131" spans="2:2" ht="15.75" x14ac:dyDescent="0.25">
      <c r="B131" s="102"/>
    </row>
    <row r="132" spans="2:2" ht="15.75" x14ac:dyDescent="0.25">
      <c r="B132" s="102"/>
    </row>
    <row r="133" spans="2:2" ht="15.75" x14ac:dyDescent="0.25">
      <c r="B133" s="102"/>
    </row>
    <row r="134" spans="2:2" ht="15.75" x14ac:dyDescent="0.25">
      <c r="B134" s="102"/>
    </row>
    <row r="135" spans="2:2" ht="15.75" x14ac:dyDescent="0.25">
      <c r="B135" s="102"/>
    </row>
    <row r="136" spans="2:2" ht="15.75" x14ac:dyDescent="0.25">
      <c r="B136" s="102"/>
    </row>
    <row r="137" spans="2:2" ht="15.75" x14ac:dyDescent="0.25">
      <c r="B137" s="102"/>
    </row>
    <row r="138" spans="2:2" ht="15.75" x14ac:dyDescent="0.25">
      <c r="B138" s="102"/>
    </row>
    <row r="139" spans="2:2" ht="15.75" x14ac:dyDescent="0.25">
      <c r="B139" s="102"/>
    </row>
    <row r="140" spans="2:2" ht="15.75" x14ac:dyDescent="0.25">
      <c r="B140" s="102"/>
    </row>
    <row r="141" spans="2:2" ht="15.75" x14ac:dyDescent="0.25">
      <c r="B141" s="102"/>
    </row>
    <row r="142" spans="2:2" ht="15.75" x14ac:dyDescent="0.25">
      <c r="B142" s="102"/>
    </row>
    <row r="143" spans="2:2" ht="15.75" x14ac:dyDescent="0.25">
      <c r="B143" s="102"/>
    </row>
    <row r="144" spans="2:2" ht="15.75" x14ac:dyDescent="0.25">
      <c r="B144" s="102"/>
    </row>
    <row r="145" spans="2:2" ht="15.75" x14ac:dyDescent="0.25">
      <c r="B145" s="102"/>
    </row>
    <row r="146" spans="2:2" ht="15.75" x14ac:dyDescent="0.25">
      <c r="B146" s="102"/>
    </row>
    <row r="147" spans="2:2" ht="15.75" x14ac:dyDescent="0.25">
      <c r="B147" s="102"/>
    </row>
    <row r="148" spans="2:2" ht="15.75" x14ac:dyDescent="0.25">
      <c r="B148" s="102"/>
    </row>
    <row r="149" spans="2:2" ht="15.75" x14ac:dyDescent="0.25">
      <c r="B149" s="102"/>
    </row>
    <row r="150" spans="2:2" ht="15.75" x14ac:dyDescent="0.25">
      <c r="B150" s="102"/>
    </row>
    <row r="151" spans="2:2" ht="15.75" x14ac:dyDescent="0.25">
      <c r="B151" s="102"/>
    </row>
    <row r="152" spans="2:2" ht="15.75" x14ac:dyDescent="0.25">
      <c r="B152" s="102"/>
    </row>
    <row r="153" spans="2:2" ht="15.75" x14ac:dyDescent="0.25">
      <c r="B153" s="102"/>
    </row>
    <row r="154" spans="2:2" ht="15.75" x14ac:dyDescent="0.25">
      <c r="B154" s="102"/>
    </row>
    <row r="155" spans="2:2" ht="15.75" x14ac:dyDescent="0.25">
      <c r="B155" s="102"/>
    </row>
    <row r="156" spans="2:2" ht="15.75" x14ac:dyDescent="0.25">
      <c r="B156" s="102"/>
    </row>
    <row r="157" spans="2:2" ht="15.75" x14ac:dyDescent="0.25">
      <c r="B157" s="102"/>
    </row>
    <row r="158" spans="2:2" ht="15.75" x14ac:dyDescent="0.25">
      <c r="B158" s="102"/>
    </row>
    <row r="159" spans="2:2" ht="15.75" x14ac:dyDescent="0.25">
      <c r="B159" s="102"/>
    </row>
    <row r="160" spans="2:2" ht="15.75" x14ac:dyDescent="0.25">
      <c r="B160" s="102"/>
    </row>
    <row r="161" spans="2:2" ht="15.75" x14ac:dyDescent="0.25">
      <c r="B161" s="102"/>
    </row>
    <row r="162" spans="2:2" ht="15.75" x14ac:dyDescent="0.25">
      <c r="B162" s="102"/>
    </row>
    <row r="163" spans="2:2" ht="15.75" x14ac:dyDescent="0.25">
      <c r="B163" s="102"/>
    </row>
    <row r="164" spans="2:2" ht="15.75" x14ac:dyDescent="0.25">
      <c r="B164" s="102"/>
    </row>
    <row r="165" spans="2:2" ht="15.75" x14ac:dyDescent="0.25">
      <c r="B165" s="102"/>
    </row>
    <row r="166" spans="2:2" ht="15.75" x14ac:dyDescent="0.25">
      <c r="B166" s="102"/>
    </row>
    <row r="167" spans="2:2" ht="15.75" x14ac:dyDescent="0.25">
      <c r="B167" s="102"/>
    </row>
    <row r="168" spans="2:2" ht="15.75" x14ac:dyDescent="0.25">
      <c r="B168" s="102"/>
    </row>
    <row r="169" spans="2:2" ht="15.75" x14ac:dyDescent="0.25">
      <c r="B169" s="102"/>
    </row>
    <row r="170" spans="2:2" ht="15.75" x14ac:dyDescent="0.25">
      <c r="B170" s="102"/>
    </row>
    <row r="171" spans="2:2" ht="15.75" x14ac:dyDescent="0.25">
      <c r="B171" s="102"/>
    </row>
    <row r="172" spans="2:2" ht="15.75" x14ac:dyDescent="0.25">
      <c r="B172" s="102"/>
    </row>
    <row r="173" spans="2:2" ht="15.75" x14ac:dyDescent="0.25">
      <c r="B173" s="102"/>
    </row>
    <row r="174" spans="2:2" ht="15.75" x14ac:dyDescent="0.25">
      <c r="B174" s="102"/>
    </row>
    <row r="175" spans="2:2" ht="15.75" x14ac:dyDescent="0.25">
      <c r="B175" s="102"/>
    </row>
    <row r="176" spans="2:2" ht="15.75" x14ac:dyDescent="0.25">
      <c r="B176" s="102"/>
    </row>
    <row r="177" spans="2:2" ht="15.75" x14ac:dyDescent="0.25">
      <c r="B177" s="102"/>
    </row>
    <row r="178" spans="2:2" ht="15.75" x14ac:dyDescent="0.25">
      <c r="B178" s="102"/>
    </row>
    <row r="179" spans="2:2" ht="15.75" x14ac:dyDescent="0.25">
      <c r="B179" s="102"/>
    </row>
    <row r="180" spans="2:2" ht="15.75" x14ac:dyDescent="0.25">
      <c r="B180" s="102"/>
    </row>
    <row r="181" spans="2:2" ht="15.75" x14ac:dyDescent="0.25">
      <c r="B181" s="102"/>
    </row>
    <row r="182" spans="2:2" ht="15.75" x14ac:dyDescent="0.25">
      <c r="B182" s="102"/>
    </row>
    <row r="183" spans="2:2" ht="15.75" x14ac:dyDescent="0.25">
      <c r="B183" s="102"/>
    </row>
    <row r="184" spans="2:2" ht="15.75" x14ac:dyDescent="0.25">
      <c r="B184" s="102"/>
    </row>
    <row r="185" spans="2:2" ht="15.75" x14ac:dyDescent="0.25">
      <c r="B185" s="102"/>
    </row>
    <row r="186" spans="2:2" ht="15.75" x14ac:dyDescent="0.25">
      <c r="B186" s="102"/>
    </row>
    <row r="187" spans="2:2" ht="15.75" x14ac:dyDescent="0.25">
      <c r="B187" s="102"/>
    </row>
    <row r="188" spans="2:2" ht="15.75" x14ac:dyDescent="0.25">
      <c r="B188" s="102"/>
    </row>
    <row r="189" spans="2:2" ht="15.75" x14ac:dyDescent="0.25">
      <c r="B189" s="102"/>
    </row>
    <row r="190" spans="2:2" ht="15.75" x14ac:dyDescent="0.25">
      <c r="B190" s="102"/>
    </row>
    <row r="191" spans="2:2" ht="15.75" x14ac:dyDescent="0.25">
      <c r="B191" s="102"/>
    </row>
    <row r="192" spans="2:2" ht="15.75" x14ac:dyDescent="0.25">
      <c r="B192" s="102"/>
    </row>
    <row r="193" spans="2:2" ht="15.75" x14ac:dyDescent="0.25">
      <c r="B193" s="102"/>
    </row>
    <row r="194" spans="2:2" ht="15.75" x14ac:dyDescent="0.25">
      <c r="B194" s="102"/>
    </row>
    <row r="195" spans="2:2" ht="15.75" x14ac:dyDescent="0.25">
      <c r="B195" s="102"/>
    </row>
    <row r="196" spans="2:2" ht="15.75" x14ac:dyDescent="0.25">
      <c r="B196" s="102"/>
    </row>
    <row r="197" spans="2:2" ht="15.75" x14ac:dyDescent="0.25">
      <c r="B197" s="102"/>
    </row>
    <row r="198" spans="2:2" ht="15.75" x14ac:dyDescent="0.25">
      <c r="B198" s="102"/>
    </row>
    <row r="199" spans="2:2" ht="15.75" x14ac:dyDescent="0.25">
      <c r="B199" s="102"/>
    </row>
    <row r="200" spans="2:2" ht="15.75" x14ac:dyDescent="0.25">
      <c r="B200" s="102"/>
    </row>
    <row r="201" spans="2:2" ht="15.75" x14ac:dyDescent="0.25">
      <c r="B201" s="102"/>
    </row>
    <row r="202" spans="2:2" ht="15.75" x14ac:dyDescent="0.25">
      <c r="B202" s="102"/>
    </row>
    <row r="203" spans="2:2" ht="15.75" x14ac:dyDescent="0.25">
      <c r="B203" s="102"/>
    </row>
    <row r="204" spans="2:2" ht="15.75" x14ac:dyDescent="0.25">
      <c r="B204" s="102"/>
    </row>
    <row r="205" spans="2:2" ht="15.75" x14ac:dyDescent="0.25">
      <c r="B205" s="102"/>
    </row>
    <row r="206" spans="2:2" ht="15.75" x14ac:dyDescent="0.25">
      <c r="B206" s="102"/>
    </row>
    <row r="207" spans="2:2" ht="15.75" x14ac:dyDescent="0.25">
      <c r="B207" s="102"/>
    </row>
    <row r="208" spans="2:2" ht="15.75" x14ac:dyDescent="0.25">
      <c r="B208" s="102"/>
    </row>
    <row r="209" spans="2:2" ht="15.75" x14ac:dyDescent="0.25">
      <c r="B209" s="102"/>
    </row>
    <row r="210" spans="2:2" ht="15.75" x14ac:dyDescent="0.25">
      <c r="B210" s="102"/>
    </row>
    <row r="211" spans="2:2" ht="15.75" x14ac:dyDescent="0.25">
      <c r="B211" s="102"/>
    </row>
    <row r="212" spans="2:2" ht="15.75" x14ac:dyDescent="0.25">
      <c r="B212" s="102"/>
    </row>
    <row r="213" spans="2:2" ht="15.75" x14ac:dyDescent="0.25">
      <c r="B213" s="102"/>
    </row>
    <row r="214" spans="2:2" ht="15.75" x14ac:dyDescent="0.25">
      <c r="B214" s="102"/>
    </row>
    <row r="215" spans="2:2" ht="15.75" x14ac:dyDescent="0.25">
      <c r="B215" s="102"/>
    </row>
    <row r="216" spans="2:2" ht="15.75" x14ac:dyDescent="0.25">
      <c r="B216" s="102"/>
    </row>
    <row r="217" spans="2:2" ht="15.75" x14ac:dyDescent="0.25">
      <c r="B217" s="102"/>
    </row>
    <row r="218" spans="2:2" ht="15.75" x14ac:dyDescent="0.25">
      <c r="B218" s="102"/>
    </row>
    <row r="219" spans="2:2" ht="15.75" x14ac:dyDescent="0.25">
      <c r="B219" s="102"/>
    </row>
    <row r="220" spans="2:2" ht="15.75" x14ac:dyDescent="0.25">
      <c r="B220" s="102"/>
    </row>
    <row r="221" spans="2:2" ht="15.75" x14ac:dyDescent="0.25">
      <c r="B221" s="102"/>
    </row>
    <row r="222" spans="2:2" ht="15.75" x14ac:dyDescent="0.25">
      <c r="B222" s="102"/>
    </row>
    <row r="223" spans="2:2" ht="15.75" x14ac:dyDescent="0.25">
      <c r="B223" s="102"/>
    </row>
    <row r="224" spans="2:2" ht="15.75" x14ac:dyDescent="0.25">
      <c r="B224" s="102"/>
    </row>
    <row r="225" spans="2:2" ht="15.75" x14ac:dyDescent="0.25">
      <c r="B225" s="102"/>
    </row>
    <row r="226" spans="2:2" ht="15.75" x14ac:dyDescent="0.25">
      <c r="B226" s="102"/>
    </row>
    <row r="227" spans="2:2" ht="15.75" x14ac:dyDescent="0.25">
      <c r="B227" s="102"/>
    </row>
    <row r="228" spans="2:2" ht="15.75" x14ac:dyDescent="0.25">
      <c r="B228" s="102"/>
    </row>
    <row r="229" spans="2:2" ht="15.75" x14ac:dyDescent="0.25">
      <c r="B229" s="102"/>
    </row>
    <row r="230" spans="2:2" ht="15.75" x14ac:dyDescent="0.25">
      <c r="B230" s="102"/>
    </row>
    <row r="231" spans="2:2" ht="15.75" x14ac:dyDescent="0.25">
      <c r="B231" s="102"/>
    </row>
    <row r="232" spans="2:2" ht="15.75" x14ac:dyDescent="0.25">
      <c r="B232" s="102"/>
    </row>
    <row r="233" spans="2:2" ht="15.75" x14ac:dyDescent="0.25">
      <c r="B233" s="102"/>
    </row>
    <row r="234" spans="2:2" ht="15.75" x14ac:dyDescent="0.25">
      <c r="B234" s="102"/>
    </row>
    <row r="235" spans="2:2" ht="15.75" x14ac:dyDescent="0.25">
      <c r="B235" s="102"/>
    </row>
    <row r="236" spans="2:2" ht="15.75" x14ac:dyDescent="0.25">
      <c r="B236" s="102"/>
    </row>
    <row r="237" spans="2:2" ht="15.75" x14ac:dyDescent="0.25">
      <c r="B237" s="102"/>
    </row>
    <row r="238" spans="2:2" ht="15.75" x14ac:dyDescent="0.25">
      <c r="B238" s="102"/>
    </row>
    <row r="239" spans="2:2" ht="15.75" x14ac:dyDescent="0.25">
      <c r="B239" s="102"/>
    </row>
    <row r="240" spans="2:2" ht="15.75" x14ac:dyDescent="0.25">
      <c r="B240" s="102"/>
    </row>
    <row r="241" spans="2:2" ht="15.75" x14ac:dyDescent="0.25">
      <c r="B241" s="102"/>
    </row>
    <row r="242" spans="2:2" ht="15.75" x14ac:dyDescent="0.25">
      <c r="B242" s="102"/>
    </row>
    <row r="243" spans="2:2" ht="15.75" x14ac:dyDescent="0.25">
      <c r="B243" s="102"/>
    </row>
    <row r="244" spans="2:2" ht="15.75" x14ac:dyDescent="0.25">
      <c r="B244" s="102"/>
    </row>
    <row r="245" spans="2:2" ht="15.75" x14ac:dyDescent="0.25">
      <c r="B245" s="102"/>
    </row>
    <row r="246" spans="2:2" ht="15.75" x14ac:dyDescent="0.25">
      <c r="B246" s="102"/>
    </row>
    <row r="247" spans="2:2" ht="15.75" x14ac:dyDescent="0.25">
      <c r="B247" s="102"/>
    </row>
    <row r="248" spans="2:2" ht="15.75" x14ac:dyDescent="0.25">
      <c r="B248" s="102"/>
    </row>
    <row r="249" spans="2:2" ht="15.75" x14ac:dyDescent="0.25">
      <c r="B249" s="102"/>
    </row>
    <row r="250" spans="2:2" ht="15.75" x14ac:dyDescent="0.25">
      <c r="B250" s="102"/>
    </row>
    <row r="251" spans="2:2" ht="15.75" x14ac:dyDescent="0.25">
      <c r="B251" s="102"/>
    </row>
    <row r="252" spans="2:2" ht="15.75" x14ac:dyDescent="0.25">
      <c r="B252" s="102"/>
    </row>
    <row r="253" spans="2:2" ht="15.75" x14ac:dyDescent="0.25">
      <c r="B253" s="102"/>
    </row>
    <row r="254" spans="2:2" ht="15.75" x14ac:dyDescent="0.25">
      <c r="B254" s="102"/>
    </row>
    <row r="255" spans="2:2" ht="15.75" x14ac:dyDescent="0.25">
      <c r="B255" s="102"/>
    </row>
    <row r="256" spans="2:2" ht="15.75" x14ac:dyDescent="0.25">
      <c r="B256" s="102"/>
    </row>
    <row r="257" spans="2:2" ht="15.75" x14ac:dyDescent="0.25">
      <c r="B257" s="102"/>
    </row>
    <row r="258" spans="2:2" ht="15.75" x14ac:dyDescent="0.25">
      <c r="B258" s="102"/>
    </row>
    <row r="259" spans="2:2" ht="15.75" x14ac:dyDescent="0.25">
      <c r="B259" s="102"/>
    </row>
    <row r="260" spans="2:2" ht="15.75" x14ac:dyDescent="0.25">
      <c r="B260" s="102"/>
    </row>
    <row r="261" spans="2:2" ht="15.75" x14ac:dyDescent="0.25">
      <c r="B261" s="102"/>
    </row>
    <row r="262" spans="2:2" ht="15.75" x14ac:dyDescent="0.25">
      <c r="B262" s="102"/>
    </row>
    <row r="263" spans="2:2" ht="15.75" x14ac:dyDescent="0.25">
      <c r="B263" s="102"/>
    </row>
    <row r="264" spans="2:2" ht="15.75" x14ac:dyDescent="0.25">
      <c r="B264" s="102"/>
    </row>
    <row r="265" spans="2:2" ht="15.75" x14ac:dyDescent="0.25">
      <c r="B265" s="102"/>
    </row>
    <row r="266" spans="2:2" ht="15.75" x14ac:dyDescent="0.25">
      <c r="B266" s="102"/>
    </row>
    <row r="267" spans="2:2" ht="15.75" x14ac:dyDescent="0.25">
      <c r="B267" s="102"/>
    </row>
    <row r="268" spans="2:2" ht="15.75" x14ac:dyDescent="0.25">
      <c r="B268" s="102"/>
    </row>
    <row r="269" spans="2:2" ht="15.75" x14ac:dyDescent="0.25">
      <c r="B269" s="102"/>
    </row>
    <row r="270" spans="2:2" ht="15.75" x14ac:dyDescent="0.25">
      <c r="B270" s="102"/>
    </row>
    <row r="271" spans="2:2" ht="15.75" x14ac:dyDescent="0.25">
      <c r="B271" s="102"/>
    </row>
    <row r="272" spans="2:2" ht="15.75" x14ac:dyDescent="0.25">
      <c r="B272" s="102"/>
    </row>
    <row r="273" spans="2:2" ht="15.75" x14ac:dyDescent="0.25">
      <c r="B273" s="102"/>
    </row>
    <row r="274" spans="2:2" ht="15.75" x14ac:dyDescent="0.25">
      <c r="B274" s="102"/>
    </row>
    <row r="275" spans="2:2" ht="15.75" x14ac:dyDescent="0.25">
      <c r="B275" s="102"/>
    </row>
    <row r="276" spans="2:2" ht="15.75" x14ac:dyDescent="0.25">
      <c r="B276" s="102"/>
    </row>
    <row r="277" spans="2:2" ht="15.75" x14ac:dyDescent="0.25">
      <c r="B277" s="102"/>
    </row>
    <row r="278" spans="2:2" ht="15.75" x14ac:dyDescent="0.25">
      <c r="B278" s="102"/>
    </row>
    <row r="279" spans="2:2" ht="15.75" x14ac:dyDescent="0.25">
      <c r="B279" s="102"/>
    </row>
    <row r="280" spans="2:2" ht="15.75" x14ac:dyDescent="0.25">
      <c r="B280" s="102"/>
    </row>
    <row r="281" spans="2:2" ht="15.75" x14ac:dyDescent="0.25">
      <c r="B281" s="102"/>
    </row>
    <row r="282" spans="2:2" ht="15.75" x14ac:dyDescent="0.25">
      <c r="B282" s="102"/>
    </row>
    <row r="283" spans="2:2" ht="15.75" x14ac:dyDescent="0.25">
      <c r="B283" s="102"/>
    </row>
    <row r="284" spans="2:2" ht="15.75" x14ac:dyDescent="0.25">
      <c r="B284" s="102"/>
    </row>
    <row r="285" spans="2:2" ht="15.75" x14ac:dyDescent="0.25">
      <c r="B285" s="102"/>
    </row>
    <row r="286" spans="2:2" ht="15.75" x14ac:dyDescent="0.25">
      <c r="B286" s="102"/>
    </row>
    <row r="287" spans="2:2" ht="15.75" x14ac:dyDescent="0.25">
      <c r="B287" s="102"/>
    </row>
    <row r="288" spans="2:2" ht="15.75" x14ac:dyDescent="0.25">
      <c r="B288" s="102"/>
    </row>
    <row r="289" spans="2:2" ht="15.75" x14ac:dyDescent="0.25">
      <c r="B289" s="102"/>
    </row>
    <row r="290" spans="2:2" ht="15.75" x14ac:dyDescent="0.25">
      <c r="B290" s="102"/>
    </row>
    <row r="291" spans="2:2" ht="15.75" x14ac:dyDescent="0.25">
      <c r="B291" s="102"/>
    </row>
    <row r="292" spans="2:2" ht="15.75" x14ac:dyDescent="0.25">
      <c r="B292" s="102"/>
    </row>
    <row r="293" spans="2:2" ht="15.75" x14ac:dyDescent="0.25">
      <c r="B293" s="102"/>
    </row>
    <row r="294" spans="2:2" ht="15.75" x14ac:dyDescent="0.25">
      <c r="B294" s="102"/>
    </row>
    <row r="295" spans="2:2" ht="15.75" x14ac:dyDescent="0.25">
      <c r="B295" s="102"/>
    </row>
    <row r="296" spans="2:2" ht="15.75" x14ac:dyDescent="0.25">
      <c r="B296" s="102"/>
    </row>
    <row r="297" spans="2:2" ht="15.75" x14ac:dyDescent="0.25">
      <c r="B297" s="102"/>
    </row>
    <row r="298" spans="2:2" ht="15.75" x14ac:dyDescent="0.25">
      <c r="B298" s="102"/>
    </row>
    <row r="299" spans="2:2" ht="15.75" x14ac:dyDescent="0.25">
      <c r="B299" s="102"/>
    </row>
    <row r="300" spans="2:2" ht="15.75" x14ac:dyDescent="0.25">
      <c r="B300" s="102"/>
    </row>
    <row r="301" spans="2:2" ht="15.75" x14ac:dyDescent="0.25">
      <c r="B301" s="102"/>
    </row>
    <row r="302" spans="2:2" ht="15.75" x14ac:dyDescent="0.25">
      <c r="B302" s="102"/>
    </row>
    <row r="303" spans="2:2" ht="15.75" x14ac:dyDescent="0.25">
      <c r="B303" s="102"/>
    </row>
    <row r="304" spans="2:2" ht="15.75" x14ac:dyDescent="0.25">
      <c r="B304" s="102"/>
    </row>
    <row r="305" spans="2:2" ht="15.75" x14ac:dyDescent="0.25">
      <c r="B305" s="102"/>
    </row>
    <row r="306" spans="2:2" ht="15.75" x14ac:dyDescent="0.25">
      <c r="B306" s="102"/>
    </row>
    <row r="307" spans="2:2" ht="15.75" x14ac:dyDescent="0.25">
      <c r="B307" s="102"/>
    </row>
    <row r="308" spans="2:2" ht="15.75" x14ac:dyDescent="0.25">
      <c r="B308" s="102"/>
    </row>
    <row r="309" spans="2:2" ht="15.75" x14ac:dyDescent="0.25">
      <c r="B309" s="102"/>
    </row>
    <row r="310" spans="2:2" ht="15.75" x14ac:dyDescent="0.25">
      <c r="B310" s="96"/>
    </row>
    <row r="311" spans="2:2" ht="15.75" x14ac:dyDescent="0.25">
      <c r="B311" s="96"/>
    </row>
    <row r="312" spans="2:2" ht="15.75" x14ac:dyDescent="0.25">
      <c r="B312" s="96"/>
    </row>
    <row r="313" spans="2:2" ht="15.75" x14ac:dyDescent="0.25">
      <c r="B313" s="96"/>
    </row>
    <row r="314" spans="2:2" ht="15.75" x14ac:dyDescent="0.25">
      <c r="B314" s="96"/>
    </row>
    <row r="315" spans="2:2" ht="15.75" x14ac:dyDescent="0.25">
      <c r="B315" s="96"/>
    </row>
    <row r="316" spans="2:2" ht="15.75" x14ac:dyDescent="0.25">
      <c r="B316" s="96"/>
    </row>
    <row r="317" spans="2:2" ht="15.75" x14ac:dyDescent="0.25">
      <c r="B317" s="96"/>
    </row>
  </sheetData>
  <sheetProtection algorithmName="SHA-512" hashValue="QBoGE8zIQbA3/jxKe8B3NGtqtV7wqSfUDJAVEtcp6TBUJL9aluAtjaBctenL9e8LvuUE1F1h3673atgWB84UGQ==" saltValue="Vp3ZwJbZd8sCFX/rIKyq9g==" spinCount="100000" sheet="1" objects="1" scenarios="1"/>
  <mergeCells count="59">
    <mergeCell ref="B7:J7"/>
    <mergeCell ref="B9:J9"/>
    <mergeCell ref="B6:K6"/>
    <mergeCell ref="B62:H62"/>
    <mergeCell ref="B64:H64"/>
    <mergeCell ref="B65:H65"/>
    <mergeCell ref="B67:H67"/>
    <mergeCell ref="B69:H69"/>
    <mergeCell ref="B70:H70"/>
    <mergeCell ref="B72:H72"/>
    <mergeCell ref="B74:H74"/>
    <mergeCell ref="B75:H75"/>
    <mergeCell ref="B76:H76"/>
    <mergeCell ref="B77:H77"/>
    <mergeCell ref="I86:K86"/>
    <mergeCell ref="B78:H78"/>
    <mergeCell ref="B79:H79"/>
    <mergeCell ref="B80:H80"/>
    <mergeCell ref="B81:H81"/>
    <mergeCell ref="B83:H83"/>
    <mergeCell ref="B87:H87"/>
    <mergeCell ref="B88:H88"/>
    <mergeCell ref="B89:H89"/>
    <mergeCell ref="B85:H85"/>
    <mergeCell ref="B86:H86"/>
    <mergeCell ref="B93:H93"/>
    <mergeCell ref="B94:H94"/>
    <mergeCell ref="B95:H95"/>
    <mergeCell ref="B90:H90"/>
    <mergeCell ref="B91:H91"/>
    <mergeCell ref="B92:H92"/>
    <mergeCell ref="B99:H99"/>
    <mergeCell ref="B100:H100"/>
    <mergeCell ref="B101:H101"/>
    <mergeCell ref="B96:H96"/>
    <mergeCell ref="B97:H97"/>
    <mergeCell ref="B98:H98"/>
    <mergeCell ref="B105:H105"/>
    <mergeCell ref="B106:H106"/>
    <mergeCell ref="B107:H107"/>
    <mergeCell ref="B102:H102"/>
    <mergeCell ref="B103:H103"/>
    <mergeCell ref="B104:H104"/>
    <mergeCell ref="B120:H120"/>
    <mergeCell ref="B121:H121"/>
    <mergeCell ref="B1:H1"/>
    <mergeCell ref="B2:H4"/>
    <mergeCell ref="B117:H117"/>
    <mergeCell ref="B118:H118"/>
    <mergeCell ref="B119:H119"/>
    <mergeCell ref="B114:H114"/>
    <mergeCell ref="B115:H115"/>
    <mergeCell ref="B116:H116"/>
    <mergeCell ref="B111:H111"/>
    <mergeCell ref="B112:H112"/>
    <mergeCell ref="B113:H113"/>
    <mergeCell ref="B108:H108"/>
    <mergeCell ref="B109:H109"/>
    <mergeCell ref="B110:H11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00FE-ED18-4E2E-854E-F150B82B437F}">
  <dimension ref="A1:CB35"/>
  <sheetViews>
    <sheetView zoomScale="124" zoomScaleNormal="124" workbookViewId="0">
      <selection activeCell="AA24" sqref="AA24"/>
    </sheetView>
  </sheetViews>
  <sheetFormatPr defaultRowHeight="15" x14ac:dyDescent="0.25"/>
  <cols>
    <col min="1" max="6" width="4.5703125" style="50" customWidth="1"/>
    <col min="7" max="7" width="11" style="50" customWidth="1"/>
    <col min="8" max="12" width="4.5703125" style="50" customWidth="1"/>
    <col min="13" max="15" width="1.85546875" style="50" customWidth="1"/>
    <col min="16" max="23" width="4.5703125" style="50" customWidth="1"/>
    <col min="24" max="24" width="8.5703125" style="50" customWidth="1"/>
    <col min="25" max="91" width="4.5703125" style="50" customWidth="1"/>
    <col min="92" max="16384" width="9.140625" style="50"/>
  </cols>
  <sheetData>
    <row r="1" spans="1:80" x14ac:dyDescent="0.25">
      <c r="A1" s="733" t="s">
        <v>115</v>
      </c>
      <c r="B1" s="733"/>
      <c r="C1" s="733"/>
      <c r="D1" s="733"/>
      <c r="E1" s="733"/>
      <c r="F1" s="733"/>
      <c r="G1" s="733"/>
      <c r="H1" s="733"/>
      <c r="I1" s="733"/>
      <c r="J1" s="733"/>
      <c r="K1" s="733"/>
      <c r="L1" s="733"/>
      <c r="M1" s="733"/>
      <c r="N1" s="713"/>
      <c r="O1" s="713"/>
      <c r="P1" s="713"/>
      <c r="Q1" s="713"/>
      <c r="R1" s="713"/>
      <c r="S1" s="713"/>
      <c r="T1" s="713"/>
      <c r="U1" s="713"/>
      <c r="V1" s="713"/>
      <c r="BL1" s="733" t="s">
        <v>44</v>
      </c>
      <c r="BM1" s="733"/>
      <c r="BN1" s="733"/>
      <c r="BO1" s="733"/>
      <c r="BP1" s="733"/>
      <c r="BQ1" s="733"/>
      <c r="BR1" s="733"/>
      <c r="BS1" s="733"/>
      <c r="BT1" s="733"/>
      <c r="BU1" s="733"/>
      <c r="BV1" s="733"/>
      <c r="BW1" s="733"/>
      <c r="BX1" s="733"/>
      <c r="BY1" s="733"/>
      <c r="BZ1" s="733"/>
      <c r="CA1" s="733"/>
      <c r="CB1" s="733"/>
    </row>
    <row r="3" spans="1:80" x14ac:dyDescent="0.25">
      <c r="A3" s="724" t="s">
        <v>114</v>
      </c>
      <c r="B3" s="725"/>
      <c r="C3" s="725"/>
      <c r="D3" s="725"/>
      <c r="E3" s="725"/>
      <c r="F3" s="725"/>
      <c r="G3" s="726"/>
      <c r="J3" s="734" t="e">
        <f>#REF!+#REF!</f>
        <v>#REF!</v>
      </c>
      <c r="K3" s="735"/>
      <c r="L3" s="735"/>
      <c r="M3" s="735"/>
      <c r="N3" s="735"/>
      <c r="O3" s="736"/>
      <c r="Q3" s="737" t="e">
        <f ca="1">'2024 Tax Estimator'!F36</f>
        <v>#N/A</v>
      </c>
      <c r="R3" s="738"/>
      <c r="S3" s="721" t="s">
        <v>102</v>
      </c>
      <c r="T3" s="716"/>
      <c r="U3" s="716"/>
      <c r="V3" s="717"/>
    </row>
    <row r="5" spans="1:80" x14ac:dyDescent="0.25">
      <c r="A5" s="724" t="s">
        <v>113</v>
      </c>
      <c r="B5" s="725"/>
      <c r="C5" s="725"/>
      <c r="D5" s="725"/>
      <c r="E5" s="725"/>
      <c r="F5" s="725"/>
      <c r="G5" s="726"/>
      <c r="J5" s="727" t="e">
        <f>#REF!</f>
        <v>#REF!</v>
      </c>
      <c r="K5" s="728"/>
      <c r="L5" s="728"/>
      <c r="M5" s="728"/>
      <c r="N5" s="728"/>
      <c r="O5" s="729"/>
      <c r="Q5" s="730">
        <v>0</v>
      </c>
      <c r="R5" s="731"/>
      <c r="S5" s="731"/>
      <c r="T5" s="731"/>
      <c r="U5" s="731"/>
      <c r="V5" s="732"/>
    </row>
    <row r="6" spans="1:80" x14ac:dyDescent="0.25">
      <c r="A6" s="69" t="s">
        <v>44</v>
      </c>
      <c r="Q6" s="65"/>
      <c r="R6" s="65"/>
      <c r="S6" s="65"/>
      <c r="T6" s="65"/>
      <c r="U6" s="65"/>
      <c r="V6" s="65"/>
    </row>
    <row r="7" spans="1:80" ht="6" customHeight="1" x14ac:dyDescent="0.25">
      <c r="Q7" s="65"/>
      <c r="R7" s="65"/>
      <c r="S7" s="65"/>
      <c r="T7" s="65"/>
      <c r="U7" s="65"/>
      <c r="V7" s="65"/>
    </row>
    <row r="8" spans="1:80" x14ac:dyDescent="0.25">
      <c r="A8" s="724" t="s">
        <v>112</v>
      </c>
      <c r="B8" s="725"/>
      <c r="C8" s="725"/>
      <c r="D8" s="725"/>
      <c r="E8" s="725"/>
      <c r="F8" s="725"/>
      <c r="G8" s="726"/>
      <c r="J8" s="727" t="e">
        <f>#REF!</f>
        <v>#REF!</v>
      </c>
      <c r="K8" s="728"/>
      <c r="L8" s="728"/>
      <c r="M8" s="728"/>
      <c r="N8" s="728"/>
      <c r="O8" s="729"/>
      <c r="Q8" s="730" t="e">
        <f ca="1">J8*Q3</f>
        <v>#REF!</v>
      </c>
      <c r="R8" s="731"/>
      <c r="S8" s="731"/>
      <c r="T8" s="731"/>
      <c r="U8" s="731"/>
      <c r="V8" s="732"/>
    </row>
    <row r="9" spans="1:80" x14ac:dyDescent="0.25">
      <c r="A9" s="68"/>
      <c r="B9" s="68"/>
      <c r="C9" s="68"/>
      <c r="D9" s="68"/>
      <c r="E9" s="68"/>
      <c r="F9" s="68"/>
      <c r="G9" s="68"/>
      <c r="J9" s="67"/>
      <c r="K9" s="67"/>
      <c r="L9" s="67"/>
      <c r="M9" s="67"/>
      <c r="N9" s="67"/>
      <c r="O9" s="67"/>
      <c r="Q9" s="66"/>
      <c r="R9" s="66"/>
      <c r="S9" s="66"/>
      <c r="T9" s="66"/>
      <c r="U9" s="66"/>
      <c r="V9" s="66"/>
    </row>
    <row r="10" spans="1:80" ht="15" customHeight="1" x14ac:dyDescent="0.25">
      <c r="A10" s="724" t="s">
        <v>111</v>
      </c>
      <c r="B10" s="725"/>
      <c r="C10" s="725"/>
      <c r="D10" s="725"/>
      <c r="E10" s="725"/>
      <c r="F10" s="725"/>
      <c r="G10" s="726"/>
      <c r="J10" s="727" t="e">
        <f>J5*0.25</f>
        <v>#REF!</v>
      </c>
      <c r="K10" s="728"/>
      <c r="L10" s="728"/>
      <c r="M10" s="728"/>
      <c r="N10" s="728"/>
      <c r="O10" s="729"/>
      <c r="Q10" s="730" t="e">
        <f ca="1">J10*Q3</f>
        <v>#REF!</v>
      </c>
      <c r="R10" s="731"/>
      <c r="S10" s="731"/>
      <c r="T10" s="731"/>
      <c r="U10" s="731"/>
      <c r="V10" s="732"/>
    </row>
    <row r="11" spans="1:80" x14ac:dyDescent="0.25">
      <c r="A11" s="68"/>
      <c r="B11" s="68"/>
      <c r="C11" s="68"/>
      <c r="D11" s="68"/>
      <c r="E11" s="68"/>
      <c r="F11" s="68"/>
      <c r="G11" s="68"/>
      <c r="J11" s="67"/>
      <c r="K11" s="67"/>
      <c r="L11" s="67"/>
      <c r="M11" s="67"/>
      <c r="N11" s="67"/>
      <c r="O11" s="67"/>
      <c r="Q11" s="66"/>
      <c r="R11" s="66"/>
      <c r="S11" s="66"/>
      <c r="T11" s="66"/>
      <c r="U11" s="66"/>
      <c r="V11" s="66"/>
    </row>
    <row r="12" spans="1:80" x14ac:dyDescent="0.25">
      <c r="A12" s="724" t="s">
        <v>110</v>
      </c>
      <c r="B12" s="725"/>
      <c r="C12" s="725"/>
      <c r="D12" s="725"/>
      <c r="E12" s="725"/>
      <c r="F12" s="725"/>
      <c r="G12" s="726"/>
      <c r="J12" s="727">
        <v>8000</v>
      </c>
      <c r="K12" s="728"/>
      <c r="L12" s="728"/>
      <c r="M12" s="728"/>
      <c r="N12" s="728"/>
      <c r="O12" s="729"/>
      <c r="Q12" s="730" t="e">
        <f ca="1">J12*Q3</f>
        <v>#N/A</v>
      </c>
      <c r="R12" s="731"/>
      <c r="S12" s="731"/>
      <c r="T12" s="731"/>
      <c r="U12" s="731"/>
      <c r="V12" s="732"/>
    </row>
    <row r="13" spans="1:80" x14ac:dyDescent="0.25">
      <c r="Q13" s="65"/>
      <c r="R13" s="65"/>
      <c r="S13" s="65"/>
      <c r="T13" s="65"/>
      <c r="U13" s="65"/>
      <c r="V13" s="65"/>
    </row>
    <row r="14" spans="1:80" x14ac:dyDescent="0.25">
      <c r="A14" s="724" t="s">
        <v>101</v>
      </c>
      <c r="B14" s="725"/>
      <c r="C14" s="725"/>
      <c r="D14" s="725"/>
      <c r="E14" s="725"/>
      <c r="F14" s="725"/>
      <c r="G14" s="726"/>
      <c r="J14" s="727">
        <v>7300</v>
      </c>
      <c r="K14" s="728"/>
      <c r="L14" s="728"/>
      <c r="M14" s="728"/>
      <c r="N14" s="728"/>
      <c r="O14" s="729"/>
      <c r="Q14" s="730" t="e">
        <f ca="1">J14*Q3</f>
        <v>#N/A</v>
      </c>
      <c r="R14" s="731"/>
      <c r="S14" s="731"/>
      <c r="T14" s="731"/>
      <c r="U14" s="731"/>
      <c r="V14" s="732"/>
    </row>
    <row r="15" spans="1:80" x14ac:dyDescent="0.25">
      <c r="Q15" s="65"/>
      <c r="R15" s="65"/>
      <c r="S15" s="65"/>
      <c r="T15" s="65"/>
      <c r="U15" s="65"/>
      <c r="V15" s="65"/>
    </row>
    <row r="16" spans="1:80" x14ac:dyDescent="0.25">
      <c r="A16" s="724" t="s">
        <v>109</v>
      </c>
      <c r="B16" s="725"/>
      <c r="C16" s="725"/>
      <c r="D16" s="725"/>
      <c r="E16" s="725"/>
      <c r="F16" s="725"/>
      <c r="G16" s="726"/>
      <c r="J16" s="727">
        <f>300*5</f>
        <v>1500</v>
      </c>
      <c r="K16" s="728"/>
      <c r="L16" s="728"/>
      <c r="M16" s="728"/>
      <c r="N16" s="728"/>
      <c r="O16" s="729"/>
      <c r="Q16" s="730" t="e">
        <f ca="1">J16*Q3</f>
        <v>#N/A</v>
      </c>
      <c r="R16" s="731"/>
      <c r="S16" s="731"/>
      <c r="T16" s="731"/>
      <c r="U16" s="731"/>
      <c r="V16" s="732"/>
    </row>
    <row r="17" spans="1:24" x14ac:dyDescent="0.25">
      <c r="J17" s="50" t="s">
        <v>44</v>
      </c>
      <c r="Q17" s="65"/>
      <c r="R17" s="65"/>
      <c r="S17" s="65"/>
      <c r="T17" s="65"/>
      <c r="U17" s="65"/>
      <c r="V17" s="65"/>
    </row>
    <row r="18" spans="1:24" x14ac:dyDescent="0.25">
      <c r="A18" s="724" t="s">
        <v>108</v>
      </c>
      <c r="B18" s="725"/>
      <c r="C18" s="725"/>
      <c r="D18" s="725"/>
      <c r="E18" s="725"/>
      <c r="F18" s="725"/>
      <c r="G18" s="726"/>
      <c r="J18" s="727">
        <v>24000</v>
      </c>
      <c r="K18" s="728"/>
      <c r="L18" s="728"/>
      <c r="M18" s="728"/>
      <c r="N18" s="728"/>
      <c r="O18" s="729"/>
      <c r="Q18" s="730" t="e">
        <f ca="1">J18*Q3</f>
        <v>#N/A</v>
      </c>
      <c r="R18" s="731"/>
      <c r="S18" s="731"/>
      <c r="T18" s="731"/>
      <c r="U18" s="731"/>
      <c r="V18" s="732"/>
    </row>
    <row r="19" spans="1:24" x14ac:dyDescent="0.25">
      <c r="Q19" s="65"/>
      <c r="R19" s="65"/>
      <c r="S19" s="65"/>
      <c r="T19" s="65"/>
      <c r="U19" s="65"/>
      <c r="V19" s="65"/>
    </row>
    <row r="20" spans="1:24" x14ac:dyDescent="0.25">
      <c r="A20" s="724" t="s">
        <v>107</v>
      </c>
      <c r="B20" s="725"/>
      <c r="C20" s="725"/>
      <c r="D20" s="725"/>
      <c r="E20" s="725"/>
      <c r="F20" s="725"/>
      <c r="G20" s="726"/>
      <c r="J20" s="727">
        <v>10500</v>
      </c>
      <c r="K20" s="728"/>
      <c r="L20" s="728"/>
      <c r="M20" s="728"/>
      <c r="N20" s="728"/>
      <c r="O20" s="729"/>
      <c r="Q20" s="730" t="e">
        <f ca="1">J20*Q3</f>
        <v>#N/A</v>
      </c>
      <c r="R20" s="731"/>
      <c r="S20" s="731"/>
      <c r="T20" s="731"/>
      <c r="U20" s="731"/>
      <c r="V20" s="732"/>
    </row>
    <row r="21" spans="1:24" ht="15" customHeight="1" x14ac:dyDescent="0.25">
      <c r="Q21" s="65"/>
      <c r="R21" s="65"/>
      <c r="S21" s="65"/>
      <c r="T21" s="65"/>
      <c r="U21" s="65"/>
      <c r="V21" s="65"/>
    </row>
    <row r="22" spans="1:24" x14ac:dyDescent="0.25">
      <c r="A22" s="724" t="s">
        <v>100</v>
      </c>
      <c r="B22" s="725"/>
      <c r="C22" s="725"/>
      <c r="D22" s="725"/>
      <c r="E22" s="725"/>
      <c r="F22" s="725"/>
      <c r="G22" s="726"/>
      <c r="J22" s="727">
        <v>0</v>
      </c>
      <c r="K22" s="728"/>
      <c r="L22" s="728"/>
      <c r="M22" s="728"/>
      <c r="N22" s="728"/>
      <c r="O22" s="729"/>
      <c r="Q22" s="730" t="e">
        <f ca="1">J22*Q3</f>
        <v>#N/A</v>
      </c>
      <c r="R22" s="731"/>
      <c r="S22" s="731"/>
      <c r="T22" s="731"/>
      <c r="U22" s="731"/>
      <c r="V22" s="732"/>
    </row>
    <row r="23" spans="1:24" x14ac:dyDescent="0.25">
      <c r="Q23" s="65"/>
      <c r="R23" s="65"/>
      <c r="S23" s="65"/>
      <c r="T23" s="65"/>
      <c r="U23" s="65"/>
      <c r="V23" s="65"/>
    </row>
    <row r="24" spans="1:24" x14ac:dyDescent="0.25">
      <c r="A24" s="724" t="s">
        <v>99</v>
      </c>
      <c r="B24" s="725"/>
      <c r="C24" s="725"/>
      <c r="D24" s="725"/>
      <c r="E24" s="725"/>
      <c r="F24" s="725"/>
      <c r="G24" s="726"/>
      <c r="J24" s="727">
        <v>0</v>
      </c>
      <c r="K24" s="728"/>
      <c r="L24" s="728"/>
      <c r="M24" s="728"/>
      <c r="N24" s="728"/>
      <c r="O24" s="729"/>
      <c r="Q24" s="730" t="e">
        <f ca="1">J24*Q3</f>
        <v>#N/A</v>
      </c>
      <c r="R24" s="731"/>
      <c r="S24" s="731"/>
      <c r="T24" s="731"/>
      <c r="U24" s="731"/>
      <c r="V24" s="732"/>
    </row>
    <row r="25" spans="1:24" x14ac:dyDescent="0.25">
      <c r="Q25" s="65"/>
      <c r="R25" s="65"/>
      <c r="S25" s="65"/>
      <c r="T25" s="65"/>
      <c r="U25" s="65"/>
      <c r="V25" s="65"/>
    </row>
    <row r="26" spans="1:24" ht="15" customHeight="1" x14ac:dyDescent="0.25">
      <c r="A26" s="724" t="s">
        <v>106</v>
      </c>
      <c r="B26" s="725"/>
      <c r="C26" s="725"/>
      <c r="D26" s="725"/>
      <c r="E26" s="725"/>
      <c r="F26" s="725"/>
      <c r="G26" s="726"/>
      <c r="J26" s="727" t="e">
        <f>(J3-J5-J10-J14-J16-J18-J22-J24)*0.2</f>
        <v>#REF!</v>
      </c>
      <c r="K26" s="728"/>
      <c r="L26" s="728"/>
      <c r="M26" s="728"/>
      <c r="N26" s="728"/>
      <c r="O26" s="729"/>
      <c r="Q26" s="730" t="e">
        <f ca="1">(J26*0.2)*Q3</f>
        <v>#REF!</v>
      </c>
      <c r="R26" s="731"/>
      <c r="S26" s="731"/>
      <c r="T26" s="731"/>
      <c r="U26" s="731"/>
      <c r="V26" s="732"/>
      <c r="X26" s="73"/>
    </row>
    <row r="27" spans="1:24" x14ac:dyDescent="0.25">
      <c r="Q27" s="65"/>
      <c r="R27" s="65"/>
      <c r="S27" s="65"/>
      <c r="T27" s="65"/>
      <c r="U27" s="65"/>
      <c r="V27" s="65"/>
    </row>
    <row r="28" spans="1:24" x14ac:dyDescent="0.25">
      <c r="Q28" s="65"/>
      <c r="R28" s="65"/>
      <c r="S28" s="65"/>
      <c r="T28" s="65"/>
      <c r="U28" s="65"/>
      <c r="V28" s="65"/>
    </row>
    <row r="29" spans="1:24" x14ac:dyDescent="0.25">
      <c r="A29" s="715" t="s">
        <v>98</v>
      </c>
      <c r="B29" s="716"/>
      <c r="C29" s="716"/>
      <c r="D29" s="716"/>
      <c r="E29" s="716"/>
      <c r="F29" s="716"/>
      <c r="G29" s="716"/>
      <c r="H29" s="716"/>
      <c r="I29" s="716"/>
      <c r="J29" s="716"/>
      <c r="K29" s="716"/>
      <c r="L29" s="716"/>
      <c r="M29" s="716"/>
      <c r="N29" s="716"/>
      <c r="O29" s="716"/>
      <c r="P29" s="717"/>
      <c r="Q29" s="718" t="e">
        <f ca="1">SUM(Q5:V28)</f>
        <v>#REF!</v>
      </c>
      <c r="R29" s="719"/>
      <c r="S29" s="719"/>
      <c r="T29" s="719"/>
      <c r="U29" s="719"/>
      <c r="V29" s="720"/>
    </row>
    <row r="31" spans="1:24" x14ac:dyDescent="0.25">
      <c r="A31" s="715" t="s">
        <v>105</v>
      </c>
      <c r="B31" s="716"/>
      <c r="C31" s="716"/>
      <c r="D31" s="716"/>
      <c r="E31" s="716"/>
      <c r="F31" s="716"/>
      <c r="G31" s="716"/>
      <c r="H31" s="716"/>
      <c r="I31" s="716"/>
      <c r="J31" s="716"/>
      <c r="K31" s="716"/>
      <c r="L31" s="716"/>
      <c r="M31" s="716"/>
      <c r="N31" s="716"/>
      <c r="O31" s="716"/>
      <c r="P31" s="717"/>
      <c r="Q31" s="718" t="e">
        <f>J3*M33</f>
        <v>#REF!</v>
      </c>
      <c r="R31" s="719"/>
      <c r="S31" s="719"/>
      <c r="T31" s="719"/>
      <c r="U31" s="719"/>
      <c r="V31" s="720"/>
    </row>
    <row r="33" spans="1:22" x14ac:dyDescent="0.25">
      <c r="A33" s="715" t="s">
        <v>104</v>
      </c>
      <c r="B33" s="493"/>
      <c r="C33" s="493"/>
      <c r="D33" s="493"/>
      <c r="E33" s="493"/>
      <c r="F33" s="493"/>
      <c r="G33" s="493"/>
      <c r="H33" s="493"/>
      <c r="I33" s="493"/>
      <c r="J33" s="493"/>
      <c r="K33" s="493"/>
      <c r="L33" s="493"/>
      <c r="M33" s="721">
        <f>0.0765+0.006+0.003</f>
        <v>8.5500000000000007E-2</v>
      </c>
      <c r="N33" s="722"/>
      <c r="O33" s="722"/>
      <c r="P33" s="723"/>
      <c r="Q33" s="718" t="e">
        <f>J5*0.08</f>
        <v>#REF!</v>
      </c>
      <c r="R33" s="719"/>
      <c r="S33" s="719"/>
      <c r="T33" s="719"/>
      <c r="U33" s="719"/>
      <c r="V33" s="720"/>
    </row>
    <row r="35" spans="1:22" x14ac:dyDescent="0.25">
      <c r="A35" s="715" t="s">
        <v>103</v>
      </c>
      <c r="B35" s="716"/>
      <c r="C35" s="716"/>
      <c r="D35" s="716"/>
      <c r="E35" s="716"/>
      <c r="F35" s="716"/>
      <c r="G35" s="716"/>
      <c r="H35" s="716"/>
      <c r="I35" s="716"/>
      <c r="J35" s="716"/>
      <c r="K35" s="716"/>
      <c r="L35" s="716"/>
      <c r="M35" s="716"/>
      <c r="N35" s="716"/>
      <c r="O35" s="716"/>
      <c r="P35" s="717"/>
      <c r="Q35" s="718" t="e">
        <f ca="1">Q29+Q31-Q33</f>
        <v>#REF!</v>
      </c>
      <c r="R35" s="719"/>
      <c r="S35" s="719"/>
      <c r="T35" s="719"/>
      <c r="U35" s="719"/>
      <c r="V35" s="720"/>
    </row>
  </sheetData>
  <mergeCells count="48">
    <mergeCell ref="A1:V1"/>
    <mergeCell ref="BL1:CB1"/>
    <mergeCell ref="A3:G3"/>
    <mergeCell ref="J3:O3"/>
    <mergeCell ref="Q3:R3"/>
    <mergeCell ref="S3:V3"/>
    <mergeCell ref="A5:G5"/>
    <mergeCell ref="J5:O5"/>
    <mergeCell ref="Q5:V5"/>
    <mergeCell ref="A8:G8"/>
    <mergeCell ref="J8:O8"/>
    <mergeCell ref="Q8:V8"/>
    <mergeCell ref="A10:G10"/>
    <mergeCell ref="J10:O10"/>
    <mergeCell ref="Q10:V10"/>
    <mergeCell ref="A12:G12"/>
    <mergeCell ref="J12:O12"/>
    <mergeCell ref="Q12:V12"/>
    <mergeCell ref="A14:G14"/>
    <mergeCell ref="J14:O14"/>
    <mergeCell ref="Q14:V14"/>
    <mergeCell ref="A16:G16"/>
    <mergeCell ref="J16:O16"/>
    <mergeCell ref="Q16:V16"/>
    <mergeCell ref="Q24:V24"/>
    <mergeCell ref="A18:G18"/>
    <mergeCell ref="J18:O18"/>
    <mergeCell ref="Q18:V18"/>
    <mergeCell ref="A20:G20"/>
    <mergeCell ref="J20:O20"/>
    <mergeCell ref="Q20:V20"/>
    <mergeCell ref="A22:G22"/>
    <mergeCell ref="J22:O22"/>
    <mergeCell ref="Q22:V22"/>
    <mergeCell ref="A24:G24"/>
    <mergeCell ref="J24:O24"/>
    <mergeCell ref="A29:P29"/>
    <mergeCell ref="Q29:V29"/>
    <mergeCell ref="A26:G26"/>
    <mergeCell ref="J26:O26"/>
    <mergeCell ref="Q26:V26"/>
    <mergeCell ref="A35:P35"/>
    <mergeCell ref="Q35:V35"/>
    <mergeCell ref="A31:P31"/>
    <mergeCell ref="Q31:V31"/>
    <mergeCell ref="Q33:V33"/>
    <mergeCell ref="A33:L33"/>
    <mergeCell ref="M33:P3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48612-610C-4525-8EF8-6C9B9F7CE5E3}">
  <dimension ref="A1:BI63"/>
  <sheetViews>
    <sheetView zoomScaleNormal="100" workbookViewId="0">
      <selection activeCell="J15" sqref="J15:L20"/>
    </sheetView>
  </sheetViews>
  <sheetFormatPr defaultRowHeight="15" x14ac:dyDescent="0.25"/>
  <cols>
    <col min="1" max="1" width="31.42578125" customWidth="1"/>
    <col min="2" max="3" width="24.28515625" customWidth="1"/>
    <col min="4" max="4" width="16.140625" customWidth="1"/>
    <col min="5" max="5" width="19.7109375" customWidth="1"/>
    <col min="6" max="6" width="9.140625" style="50"/>
    <col min="7" max="9" width="9.140625" customWidth="1"/>
    <col min="10" max="10" width="24.85546875" customWidth="1"/>
    <col min="11" max="11" width="16.7109375" customWidth="1"/>
    <col min="12" max="12" width="12.42578125" customWidth="1"/>
    <col min="13" max="13" width="14.28515625" customWidth="1"/>
    <col min="14" max="14" width="12.85546875" customWidth="1"/>
    <col min="15" max="16" width="9.140625" style="50"/>
    <col min="17" max="17" width="9.140625" style="50" customWidth="1"/>
    <col min="18" max="61" width="9.140625" style="50"/>
  </cols>
  <sheetData>
    <row r="1" spans="1:23" ht="23.25" x14ac:dyDescent="0.35">
      <c r="A1" s="743" t="s">
        <v>51</v>
      </c>
      <c r="B1" s="744"/>
      <c r="C1" s="741" t="s">
        <v>64</v>
      </c>
      <c r="D1" s="742"/>
      <c r="E1" s="36" t="s">
        <v>0</v>
      </c>
      <c r="J1" s="1"/>
      <c r="O1" s="415" t="s">
        <v>29</v>
      </c>
      <c r="P1" s="416"/>
      <c r="Q1" s="416"/>
      <c r="R1" s="416"/>
      <c r="S1" s="416"/>
      <c r="T1" s="416"/>
      <c r="U1" s="416"/>
      <c r="V1" s="416"/>
      <c r="W1" s="416"/>
    </row>
    <row r="2" spans="1:23" ht="28.5" x14ac:dyDescent="0.3">
      <c r="A2" s="2" t="s">
        <v>1</v>
      </c>
      <c r="B2" s="2" t="s">
        <v>2</v>
      </c>
      <c r="C2" s="2" t="s">
        <v>45</v>
      </c>
      <c r="D2" s="2" t="s">
        <v>3</v>
      </c>
      <c r="E2" s="2" t="s">
        <v>4</v>
      </c>
      <c r="J2" s="3"/>
    </row>
    <row r="3" spans="1:23" x14ac:dyDescent="0.25">
      <c r="A3" s="2" t="s">
        <v>5</v>
      </c>
      <c r="B3" s="28">
        <v>150000</v>
      </c>
      <c r="C3" s="28">
        <v>0</v>
      </c>
      <c r="D3" s="37">
        <v>0</v>
      </c>
      <c r="E3" s="4">
        <f>B3-D3</f>
        <v>150000</v>
      </c>
      <c r="J3" t="s">
        <v>53</v>
      </c>
      <c r="O3" s="417" t="s">
        <v>30</v>
      </c>
      <c r="P3" s="712"/>
      <c r="Q3" s="712"/>
      <c r="R3" s="712"/>
      <c r="S3" s="712"/>
      <c r="T3" s="712"/>
      <c r="U3" s="712"/>
      <c r="V3" s="712"/>
      <c r="W3" s="51"/>
    </row>
    <row r="4" spans="1:23" x14ac:dyDescent="0.25">
      <c r="A4" s="2" t="s">
        <v>6</v>
      </c>
      <c r="B4" s="28">
        <v>0</v>
      </c>
      <c r="C4" s="28"/>
      <c r="D4" s="37">
        <v>0</v>
      </c>
      <c r="E4" s="4">
        <f>B4-D4</f>
        <v>0</v>
      </c>
      <c r="I4" s="5" t="s">
        <v>7</v>
      </c>
    </row>
    <row r="5" spans="1:23" x14ac:dyDescent="0.25">
      <c r="A5" s="2" t="s">
        <v>8</v>
      </c>
      <c r="B5" s="28">
        <v>0</v>
      </c>
      <c r="C5" s="28"/>
      <c r="D5" s="56"/>
      <c r="E5" s="4">
        <f t="shared" ref="E5:E10" si="0">B5</f>
        <v>0</v>
      </c>
      <c r="J5" t="s">
        <v>9</v>
      </c>
      <c r="K5" s="40">
        <f>E17</f>
        <v>120800</v>
      </c>
      <c r="O5" s="745" t="s">
        <v>31</v>
      </c>
      <c r="P5" s="712"/>
      <c r="Q5" s="712"/>
      <c r="R5" s="712"/>
      <c r="S5" s="712"/>
      <c r="T5" s="712"/>
      <c r="U5" s="712"/>
      <c r="V5" s="712"/>
    </row>
    <row r="6" spans="1:23" x14ac:dyDescent="0.25">
      <c r="A6" s="2" t="s">
        <v>10</v>
      </c>
      <c r="B6" s="28">
        <v>0</v>
      </c>
      <c r="C6" s="28"/>
      <c r="D6" s="56"/>
      <c r="E6" s="4">
        <f t="shared" si="0"/>
        <v>0</v>
      </c>
      <c r="J6" t="s">
        <v>11</v>
      </c>
      <c r="K6" s="40" t="s">
        <v>28</v>
      </c>
      <c r="O6" s="51"/>
      <c r="P6" s="51"/>
      <c r="Q6" s="51"/>
      <c r="R6" s="51"/>
      <c r="S6" s="51"/>
      <c r="T6" s="51"/>
      <c r="U6" s="51"/>
      <c r="V6" s="51"/>
    </row>
    <row r="7" spans="1:23" ht="15.75" x14ac:dyDescent="0.25">
      <c r="A7" s="6" t="s">
        <v>13</v>
      </c>
      <c r="B7" s="29">
        <v>0</v>
      </c>
      <c r="C7" s="29"/>
      <c r="D7" s="57"/>
      <c r="E7" s="7">
        <f t="shared" si="0"/>
        <v>0</v>
      </c>
      <c r="J7" t="s">
        <v>14</v>
      </c>
      <c r="K7" s="41">
        <f ca="1">VLOOKUP(K5,INDIRECT(E1),3,TRUE)+((K5-VLOOKUP(K5,INDIRECT(E1),1,TRUE))*VLOOKUP(K5,INDIRECT(E1),2,TRUE))</f>
        <v>16682</v>
      </c>
      <c r="O7" s="52" t="s">
        <v>40</v>
      </c>
      <c r="P7" s="51"/>
      <c r="Q7" s="51"/>
      <c r="R7" s="51"/>
      <c r="S7" s="51"/>
      <c r="T7" s="51"/>
      <c r="U7" s="51"/>
      <c r="V7" s="51"/>
    </row>
    <row r="8" spans="1:23" x14ac:dyDescent="0.25">
      <c r="A8" s="6" t="s">
        <v>17</v>
      </c>
      <c r="B8" s="29">
        <v>0</v>
      </c>
      <c r="C8" s="29"/>
      <c r="D8" s="57"/>
      <c r="E8" s="7">
        <f t="shared" si="0"/>
        <v>0</v>
      </c>
      <c r="J8" t="s">
        <v>16</v>
      </c>
      <c r="K8" s="42">
        <f ca="1">VLOOKUP(K5,INDIRECT(K6),2,TRUE)</f>
        <v>0.24</v>
      </c>
      <c r="O8" s="51"/>
      <c r="P8" s="51"/>
      <c r="Q8" s="51"/>
      <c r="R8" s="51"/>
      <c r="S8" s="51"/>
      <c r="T8" s="51"/>
      <c r="U8" s="51"/>
      <c r="V8" s="51"/>
    </row>
    <row r="9" spans="1:23" ht="15.75" x14ac:dyDescent="0.25">
      <c r="A9" s="8" t="s">
        <v>19</v>
      </c>
      <c r="B9" s="29">
        <v>0</v>
      </c>
      <c r="C9" s="29"/>
      <c r="D9" s="57"/>
      <c r="E9" s="7">
        <f t="shared" si="0"/>
        <v>0</v>
      </c>
      <c r="J9" t="s">
        <v>18</v>
      </c>
      <c r="K9" s="42">
        <f ca="1">K7/K5</f>
        <v>0.13809602649006622</v>
      </c>
      <c r="O9" s="51"/>
      <c r="P9" s="52" t="s">
        <v>41</v>
      </c>
      <c r="Q9" s="51"/>
      <c r="R9" s="51"/>
      <c r="S9" s="51"/>
      <c r="T9" s="51"/>
      <c r="U9" s="51"/>
      <c r="V9" s="51"/>
    </row>
    <row r="10" spans="1:23" ht="15.75" thickBot="1" x14ac:dyDescent="0.3">
      <c r="A10" s="9" t="s">
        <v>15</v>
      </c>
      <c r="B10" s="30">
        <v>0</v>
      </c>
      <c r="C10" s="30"/>
      <c r="D10" s="58"/>
      <c r="E10" s="10">
        <f t="shared" si="0"/>
        <v>0</v>
      </c>
      <c r="O10" s="51"/>
      <c r="P10" s="51"/>
      <c r="Q10" s="51"/>
      <c r="R10" s="51"/>
      <c r="S10" s="51"/>
      <c r="T10" s="51"/>
      <c r="U10" s="51"/>
      <c r="V10" s="51"/>
    </row>
    <row r="11" spans="1:23" ht="15.75" thickTop="1" x14ac:dyDescent="0.25">
      <c r="A11" s="11" t="s">
        <v>20</v>
      </c>
      <c r="B11" s="12">
        <f t="shared" ref="B11:C11" si="1">SUM(B3:B10)</f>
        <v>150000</v>
      </c>
      <c r="C11" s="12">
        <f t="shared" si="1"/>
        <v>0</v>
      </c>
      <c r="D11" s="12">
        <f>SUM(D3:D10)</f>
        <v>0</v>
      </c>
      <c r="E11" s="12">
        <f>SUM(E3:E10)</f>
        <v>150000</v>
      </c>
      <c r="I11" s="5" t="s">
        <v>12</v>
      </c>
      <c r="O11" s="51"/>
      <c r="P11" s="414" t="s">
        <v>32</v>
      </c>
      <c r="Q11" s="712"/>
      <c r="R11" s="712"/>
      <c r="S11" s="51"/>
      <c r="T11" s="51"/>
      <c r="U11" s="51"/>
      <c r="V11" s="51"/>
    </row>
    <row r="12" spans="1:23" x14ac:dyDescent="0.25">
      <c r="A12" s="13"/>
      <c r="B12" s="14"/>
      <c r="C12" s="14"/>
      <c r="D12" s="14"/>
      <c r="E12" s="14"/>
      <c r="O12" s="51"/>
      <c r="P12" s="51"/>
      <c r="Q12" s="51"/>
      <c r="R12" s="51"/>
      <c r="S12" s="51"/>
      <c r="T12" s="51"/>
      <c r="U12" s="51"/>
      <c r="V12" s="51"/>
    </row>
    <row r="13" spans="1:23" ht="15" customHeight="1" x14ac:dyDescent="0.25">
      <c r="A13" s="418" t="s">
        <v>56</v>
      </c>
      <c r="B13" s="419"/>
      <c r="C13" s="419"/>
      <c r="D13" s="420"/>
      <c r="E13" s="47">
        <f>IF(E1="Single",14600,IF(E1="MFJ",29200,IF(E1="MFS",14600,IF(E1="HH",21900))))</f>
        <v>29200</v>
      </c>
      <c r="J13" s="15" t="s">
        <v>21</v>
      </c>
      <c r="K13" s="15" t="s">
        <v>22</v>
      </c>
      <c r="L13" s="15" t="s">
        <v>23</v>
      </c>
      <c r="M13" s="39"/>
      <c r="O13" s="51"/>
      <c r="P13" s="414" t="s">
        <v>33</v>
      </c>
      <c r="Q13" s="712"/>
      <c r="R13" s="712"/>
      <c r="S13" s="53">
        <v>2024</v>
      </c>
      <c r="T13" s="51"/>
      <c r="U13" s="51"/>
      <c r="V13" s="51"/>
    </row>
    <row r="14" spans="1:23" x14ac:dyDescent="0.25">
      <c r="A14" s="14"/>
      <c r="B14" s="16"/>
      <c r="C14" s="16"/>
      <c r="D14" s="14"/>
      <c r="E14" s="16"/>
      <c r="J14" s="17">
        <v>0</v>
      </c>
      <c r="K14" s="18">
        <v>0.1</v>
      </c>
      <c r="L14" s="19">
        <f ca="1">IFERROR(ROUND((Single[[#This Row],[From]]-OFFSET(Single[[#This Row],[From]],-1,0))*OFFSET(Single[[#This Row],[Cumulative]],-1,-1),2)+OFFSET(Single[[#This Row],[Cumulative]],-1,0),0)</f>
        <v>0</v>
      </c>
      <c r="M14" s="19"/>
      <c r="O14" s="51"/>
      <c r="P14" s="51"/>
      <c r="Q14" s="51"/>
      <c r="R14" s="51"/>
      <c r="S14" s="51"/>
      <c r="T14" s="51"/>
      <c r="U14" s="51"/>
      <c r="V14" s="51"/>
    </row>
    <row r="15" spans="1:23" ht="15" customHeight="1" x14ac:dyDescent="0.25">
      <c r="A15" s="405" t="s">
        <v>48</v>
      </c>
      <c r="B15" s="406"/>
      <c r="C15" s="406"/>
      <c r="D15" s="21">
        <f>B9*0.2</f>
        <v>0</v>
      </c>
      <c r="E15" s="48">
        <f>IF(E11 &lt; 364200, D15, 0)</f>
        <v>0</v>
      </c>
      <c r="J15" s="17">
        <v>11600</v>
      </c>
      <c r="K15" s="18">
        <v>0.12</v>
      </c>
      <c r="L15" s="19">
        <f ca="1">IFERROR(ROUND((Single[[#This Row],[From]]-OFFSET(Single[[#This Row],[From]],-1,0))*OFFSET(Single[[#This Row],[Cumulative]],-1,-1),2)+OFFSET(Single[[#This Row],[Cumulative]],-1,0),0)</f>
        <v>1160</v>
      </c>
      <c r="M15" s="19"/>
      <c r="O15" s="52" t="s">
        <v>42</v>
      </c>
      <c r="P15" s="51"/>
      <c r="Q15" s="51"/>
      <c r="R15" s="51"/>
      <c r="S15" s="51"/>
      <c r="T15" s="51"/>
      <c r="U15" s="51"/>
      <c r="V15" s="51"/>
    </row>
    <row r="16" spans="1:23" x14ac:dyDescent="0.25">
      <c r="A16" s="14"/>
      <c r="B16" s="16"/>
      <c r="C16" s="16"/>
      <c r="D16" s="14"/>
      <c r="E16" s="16"/>
      <c r="J16" s="17">
        <v>47150</v>
      </c>
      <c r="K16" s="18">
        <v>0.22</v>
      </c>
      <c r="L16" s="19">
        <f ca="1">IFERROR(ROUND((Single[[#This Row],[From]]-OFFSET(Single[[#This Row],[From]],-1,0))*OFFSET(Single[[#This Row],[Cumulative]],-1,-1),2)+OFFSET(Single[[#This Row],[Cumulative]],-1,0),0)</f>
        <v>5426</v>
      </c>
      <c r="M16" s="19"/>
      <c r="O16" s="51"/>
      <c r="P16" s="51"/>
      <c r="Q16" s="51"/>
      <c r="R16" s="51"/>
      <c r="S16" s="51"/>
      <c r="T16" s="51"/>
      <c r="U16" s="51"/>
      <c r="V16" s="51"/>
    </row>
    <row r="17" spans="1:22" ht="15" customHeight="1" x14ac:dyDescent="0.25">
      <c r="A17" s="421" t="s">
        <v>24</v>
      </c>
      <c r="B17" s="422"/>
      <c r="C17" s="422"/>
      <c r="D17" s="423"/>
      <c r="E17" s="22">
        <f>E11-E13-E15</f>
        <v>120800</v>
      </c>
      <c r="J17" s="17">
        <v>100525</v>
      </c>
      <c r="K17" s="18">
        <v>0.24</v>
      </c>
      <c r="L17" s="19">
        <f ca="1">IFERROR(ROUND((Single[[#This Row],[From]]-OFFSET(Single[[#This Row],[From]],-1,0))*OFFSET(Single[[#This Row],[Cumulative]],-1,-1),2)+OFFSET(Single[[#This Row],[Cumulative]],-1,0),0)</f>
        <v>17168.5</v>
      </c>
      <c r="M17" s="19"/>
      <c r="P17" s="414" t="s">
        <v>34</v>
      </c>
      <c r="Q17" s="712"/>
      <c r="R17" s="712"/>
      <c r="S17" s="51"/>
      <c r="T17" s="51"/>
      <c r="U17" s="51"/>
      <c r="V17" s="51"/>
    </row>
    <row r="18" spans="1:22" x14ac:dyDescent="0.25">
      <c r="A18" s="14"/>
      <c r="B18" s="16"/>
      <c r="C18" s="16"/>
      <c r="D18" s="14"/>
      <c r="E18" s="14"/>
      <c r="J18" s="17">
        <v>191950</v>
      </c>
      <c r="K18" s="18">
        <v>0.32</v>
      </c>
      <c r="L18" s="19">
        <f ca="1">IFERROR(ROUND((Single[[#This Row],[From]]-OFFSET(Single[[#This Row],[From]],-1,0))*OFFSET(Single[[#This Row],[Cumulative]],-1,-1),2)+OFFSET(Single[[#This Row],[Cumulative]],-1,0),0)</f>
        <v>39110.5</v>
      </c>
      <c r="M18" s="19"/>
      <c r="O18" s="51"/>
      <c r="P18" s="51"/>
      <c r="Q18" s="51"/>
      <c r="R18" s="51"/>
      <c r="S18" s="51"/>
      <c r="T18" s="51"/>
      <c r="U18" s="51"/>
      <c r="V18" s="51"/>
    </row>
    <row r="19" spans="1:22" ht="15" customHeight="1" x14ac:dyDescent="0.25">
      <c r="A19" s="405" t="s">
        <v>25</v>
      </c>
      <c r="B19" s="406"/>
      <c r="C19" s="406"/>
      <c r="D19" s="407"/>
      <c r="E19" s="32">
        <f>B9*0.15</f>
        <v>0</v>
      </c>
      <c r="J19" s="17">
        <v>243725</v>
      </c>
      <c r="K19" s="18">
        <v>0.35</v>
      </c>
      <c r="L19" s="19">
        <f ca="1">IFERROR(ROUND((Single[[#This Row],[From]]-OFFSET(Single[[#This Row],[From]],-1,0))*OFFSET(Single[[#This Row],[Cumulative]],-1,-1),2)+OFFSET(Single[[#This Row],[Cumulative]],-1,0),0)</f>
        <v>55678.5</v>
      </c>
      <c r="M19" s="19"/>
      <c r="O19" s="52" t="s">
        <v>35</v>
      </c>
      <c r="P19" s="52"/>
      <c r="Q19" s="52"/>
      <c r="R19" s="52"/>
      <c r="S19" s="54">
        <f ca="1">E33</f>
        <v>18350.2</v>
      </c>
      <c r="T19" s="51"/>
      <c r="U19" s="51"/>
      <c r="V19" s="51"/>
    </row>
    <row r="20" spans="1:22" ht="15" customHeight="1" x14ac:dyDescent="0.25">
      <c r="A20" s="14"/>
      <c r="B20" s="23"/>
      <c r="C20" s="23"/>
      <c r="D20" s="23"/>
      <c r="E20" s="33"/>
      <c r="J20" s="17">
        <v>609350</v>
      </c>
      <c r="K20" s="26">
        <v>0.37</v>
      </c>
      <c r="L20" s="19">
        <f ca="1">IFERROR(ROUND((Single[[#This Row],[From]]-OFFSET(Single[[#This Row],[From]],-1,0))*OFFSET(Single[[#This Row],[Cumulative]],-1,-1),2)+OFFSET(Single[[#This Row],[Cumulative]],-1,0),0)</f>
        <v>183647.25</v>
      </c>
      <c r="M20" s="19"/>
      <c r="O20" s="51"/>
      <c r="P20" s="51"/>
      <c r="Q20" s="51"/>
      <c r="R20" s="51"/>
      <c r="S20" s="51"/>
      <c r="T20" s="51"/>
      <c r="U20" s="51"/>
      <c r="V20" s="51"/>
    </row>
    <row r="21" spans="1:22" ht="15" customHeight="1" x14ac:dyDescent="0.25">
      <c r="A21" s="405" t="s">
        <v>48</v>
      </c>
      <c r="B21" s="406"/>
      <c r="C21" s="406"/>
      <c r="D21" s="31">
        <f>B9*0.2</f>
        <v>0</v>
      </c>
      <c r="E21" s="32">
        <f>IF(E11 &lt; 364200, D21, 0)</f>
        <v>0</v>
      </c>
      <c r="M21" s="19"/>
      <c r="O21" s="52" t="s">
        <v>43</v>
      </c>
      <c r="P21" s="51"/>
      <c r="Q21" s="51"/>
      <c r="R21" s="51"/>
      <c r="S21" s="51"/>
      <c r="T21" s="51"/>
      <c r="U21" s="51"/>
      <c r="V21" s="51"/>
    </row>
    <row r="22" spans="1:22" x14ac:dyDescent="0.25">
      <c r="A22" s="13"/>
      <c r="B22" s="14"/>
      <c r="C22" s="14"/>
      <c r="D22" s="14"/>
      <c r="E22" s="34"/>
      <c r="M22" s="19"/>
      <c r="O22" s="51"/>
      <c r="P22" s="51"/>
      <c r="Q22" s="51"/>
      <c r="R22" s="51"/>
      <c r="S22" s="51"/>
      <c r="T22" s="51"/>
      <c r="U22" s="51"/>
      <c r="V22" s="51"/>
    </row>
    <row r="23" spans="1:22" ht="15" customHeight="1" x14ac:dyDescent="0.25">
      <c r="A23" s="746" t="s">
        <v>26</v>
      </c>
      <c r="B23" s="747"/>
      <c r="C23" s="747"/>
      <c r="D23" s="748"/>
      <c r="E23" s="43">
        <f ca="1">K7-E19</f>
        <v>16682</v>
      </c>
      <c r="I23" s="5" t="s">
        <v>0</v>
      </c>
      <c r="M23" s="19"/>
      <c r="P23" s="52" t="s">
        <v>36</v>
      </c>
      <c r="T23" s="51"/>
      <c r="U23" s="51"/>
      <c r="V23" s="51"/>
    </row>
    <row r="24" spans="1:22" ht="15.75" x14ac:dyDescent="0.25">
      <c r="A24" s="24"/>
      <c r="B24" s="24"/>
      <c r="C24" s="24"/>
      <c r="D24" s="24"/>
      <c r="E24" s="35"/>
      <c r="M24" s="19"/>
      <c r="P24" s="52" t="s">
        <v>44</v>
      </c>
      <c r="T24" s="51"/>
      <c r="U24" s="51"/>
      <c r="V24" s="51"/>
    </row>
    <row r="25" spans="1:22" ht="15.75" x14ac:dyDescent="0.25">
      <c r="A25" s="405" t="s">
        <v>47</v>
      </c>
      <c r="B25" s="406"/>
      <c r="C25" s="20"/>
      <c r="D25" s="27">
        <f>(E7+E8+E6+E5)*0.035</f>
        <v>0</v>
      </c>
      <c r="E25" s="32">
        <f>IF(E17 &gt; 250000, D25, 0)</f>
        <v>0</v>
      </c>
      <c r="J25" s="15" t="s">
        <v>21</v>
      </c>
      <c r="K25" s="15" t="s">
        <v>22</v>
      </c>
      <c r="L25" s="15" t="s">
        <v>23</v>
      </c>
      <c r="P25" s="52" t="s">
        <v>37</v>
      </c>
      <c r="T25" s="51"/>
      <c r="U25" s="51"/>
      <c r="V25" s="51"/>
    </row>
    <row r="26" spans="1:22" ht="15.75" x14ac:dyDescent="0.25">
      <c r="A26" s="24"/>
      <c r="B26" s="24"/>
      <c r="C26" s="24"/>
      <c r="D26" s="24"/>
      <c r="E26" s="35"/>
      <c r="J26" s="17">
        <v>0</v>
      </c>
      <c r="K26" s="18">
        <v>0.1</v>
      </c>
      <c r="L26">
        <f ca="1">IFERROR(ROUND((MFJ[[#This Row],[From]]-OFFSET(MFJ[[#This Row],[From]],-1,0))*OFFSET(MFJ[[#This Row],[Cumulative]],-1,-1),2)+OFFSET(MFJ[[#This Row],[Cumulative]],-1,0),0)</f>
        <v>0</v>
      </c>
      <c r="O26" s="52" t="s">
        <v>44</v>
      </c>
      <c r="P26" s="51"/>
      <c r="Q26" s="51"/>
      <c r="R26" s="51"/>
      <c r="S26" s="51"/>
      <c r="T26" s="51"/>
      <c r="U26" s="51"/>
      <c r="V26" s="51"/>
    </row>
    <row r="27" spans="1:22" ht="15" customHeight="1" x14ac:dyDescent="0.25">
      <c r="A27" s="405" t="s">
        <v>46</v>
      </c>
      <c r="B27" s="406"/>
      <c r="C27" s="406"/>
      <c r="D27" s="407"/>
      <c r="E27" s="32">
        <f>C11</f>
        <v>0</v>
      </c>
      <c r="J27" s="17">
        <v>23200</v>
      </c>
      <c r="K27" s="18">
        <v>0.12</v>
      </c>
      <c r="L27" s="19">
        <f ca="1">IFERROR(ROUND((MFJ[[#This Row],[From]]-OFFSET(MFJ[[#This Row],[From]],-1,0))*OFFSET(MFJ[[#This Row],[Cumulative]],-1,-1),2)+OFFSET(MFJ[[#This Row],[Cumulative]],-1,0),0)</f>
        <v>2320</v>
      </c>
      <c r="O27" s="51"/>
      <c r="P27" s="52" t="s">
        <v>38</v>
      </c>
      <c r="Q27" s="51"/>
      <c r="R27" s="51"/>
      <c r="S27" s="51"/>
      <c r="T27" s="51"/>
      <c r="U27" s="51"/>
      <c r="V27" s="51"/>
    </row>
    <row r="28" spans="1:22" ht="15.75" x14ac:dyDescent="0.25">
      <c r="A28" s="24"/>
      <c r="B28" s="24"/>
      <c r="C28" s="24"/>
      <c r="D28" s="24"/>
      <c r="E28" s="25"/>
      <c r="J28" s="17">
        <v>94300</v>
      </c>
      <c r="K28" s="18">
        <v>0.22</v>
      </c>
      <c r="L28" s="19">
        <f ca="1">IFERROR(ROUND((MFJ[[#This Row],[From]]-OFFSET(MFJ[[#This Row],[From]],-1,0))*OFFSET(MFJ[[#This Row],[Cumulative]],-1,-1),2)+OFFSET(MFJ[[#This Row],[Cumulative]],-1,0),0)</f>
        <v>10852</v>
      </c>
      <c r="O28" s="51"/>
      <c r="Q28" s="52"/>
      <c r="R28" s="52"/>
      <c r="S28" s="51"/>
      <c r="T28" s="51"/>
      <c r="U28" s="51"/>
      <c r="V28" s="51"/>
    </row>
    <row r="29" spans="1:22" ht="15" customHeight="1" x14ac:dyDescent="0.25">
      <c r="A29" s="405" t="s">
        <v>50</v>
      </c>
      <c r="B29" s="406"/>
      <c r="C29" s="406"/>
      <c r="D29" s="407"/>
      <c r="E29" s="49">
        <v>0</v>
      </c>
      <c r="J29" s="17">
        <v>201050</v>
      </c>
      <c r="K29" s="18">
        <v>0.24</v>
      </c>
      <c r="L29" s="19">
        <f ca="1">IFERROR(ROUND((MFJ[[#This Row],[From]]-OFFSET(MFJ[[#This Row],[From]],-1,0))*OFFSET(MFJ[[#This Row],[Cumulative]],-1,-1),2)+OFFSET(MFJ[[#This Row],[Cumulative]],-1,0),0)</f>
        <v>34337</v>
      </c>
      <c r="M29" s="39"/>
      <c r="O29" s="411" t="s">
        <v>39</v>
      </c>
      <c r="P29" s="412"/>
      <c r="Q29" s="412"/>
      <c r="R29" s="412"/>
      <c r="S29" s="412"/>
      <c r="T29" s="412"/>
      <c r="U29" s="412"/>
      <c r="V29" s="51"/>
    </row>
    <row r="30" spans="1:22" ht="16.5" thickBot="1" x14ac:dyDescent="0.3">
      <c r="A30" s="24"/>
      <c r="B30" s="24"/>
      <c r="C30" s="24"/>
      <c r="D30" s="24"/>
      <c r="E30" s="24"/>
      <c r="J30" s="17">
        <v>383900</v>
      </c>
      <c r="K30" s="18">
        <v>0.32</v>
      </c>
      <c r="L30" s="19">
        <f ca="1">IFERROR(ROUND((MFJ[[#This Row],[From]]-OFFSET(MFJ[[#This Row],[From]],-1,0))*OFFSET(MFJ[[#This Row],[Cumulative]],-1,-1),2)+OFFSET(MFJ[[#This Row],[Cumulative]],-1,0),0)</f>
        <v>78221</v>
      </c>
      <c r="O30" s="51"/>
      <c r="P30" s="52" t="s">
        <v>44</v>
      </c>
      <c r="Q30" s="52"/>
      <c r="R30" s="52"/>
      <c r="S30" s="51"/>
      <c r="T30" s="51"/>
      <c r="U30" s="51"/>
      <c r="V30" s="51"/>
    </row>
    <row r="31" spans="1:22" ht="15" customHeight="1" thickTop="1" x14ac:dyDescent="0.25">
      <c r="A31" s="425" t="s">
        <v>52</v>
      </c>
      <c r="B31" s="426"/>
      <c r="C31" s="426"/>
      <c r="D31" s="46">
        <f ca="1">E23-E25-E27-E29</f>
        <v>16682</v>
      </c>
      <c r="E31" s="12">
        <f ca="1">IF(D31 &gt; 0, D31, 0)</f>
        <v>16682</v>
      </c>
      <c r="J31" s="17">
        <v>487450</v>
      </c>
      <c r="K31" s="18">
        <v>0.35</v>
      </c>
      <c r="L31" s="19">
        <f ca="1">IFERROR(ROUND((MFJ[[#This Row],[From]]-OFFSET(MFJ[[#This Row],[From]],-1,0))*OFFSET(MFJ[[#This Row],[Cumulative]],-1,-1),2)+OFFSET(MFJ[[#This Row],[Cumulative]],-1,0),0)</f>
        <v>111357</v>
      </c>
      <c r="M31" s="19"/>
      <c r="O31" s="51"/>
      <c r="Q31" s="52"/>
      <c r="R31" s="51"/>
      <c r="S31" s="51"/>
      <c r="T31" s="51"/>
      <c r="U31" s="51"/>
      <c r="V31" s="51"/>
    </row>
    <row r="32" spans="1:22" ht="15.75" thickBot="1" x14ac:dyDescent="0.3">
      <c r="J32" s="17">
        <v>731200</v>
      </c>
      <c r="K32" s="26">
        <v>0.37</v>
      </c>
      <c r="L32" s="19">
        <f ca="1">IFERROR(ROUND((MFJ[[#This Row],[From]]-OFFSET(MFJ[[#This Row],[From]],-1,0))*OFFSET(MFJ[[#This Row],[Cumulative]],-1,-1),2)+OFFSET(MFJ[[#This Row],[Cumulative]],-1,0),0)</f>
        <v>196669.5</v>
      </c>
      <c r="M32" s="19"/>
      <c r="O32" s="51" t="s">
        <v>63</v>
      </c>
      <c r="P32" s="51"/>
      <c r="Q32" s="51"/>
      <c r="R32" s="51"/>
      <c r="S32" s="51"/>
      <c r="T32" s="51"/>
      <c r="U32" s="51"/>
      <c r="V32" s="51"/>
    </row>
    <row r="33" spans="1:22" ht="15.75" thickTop="1" x14ac:dyDescent="0.25">
      <c r="A33" s="408" t="s">
        <v>49</v>
      </c>
      <c r="B33" s="409"/>
      <c r="C33" s="409"/>
      <c r="D33" s="410"/>
      <c r="E33" s="38">
        <f ca="1">E31*1.1</f>
        <v>18350.2</v>
      </c>
      <c r="M33" s="19"/>
      <c r="O33" s="51" t="s">
        <v>57</v>
      </c>
      <c r="V33" s="51"/>
    </row>
    <row r="34" spans="1:22" x14ac:dyDescent="0.25">
      <c r="I34" s="5" t="s">
        <v>27</v>
      </c>
      <c r="M34" s="19"/>
    </row>
    <row r="35" spans="1:22" x14ac:dyDescent="0.25">
      <c r="A35" s="45" t="s">
        <v>16</v>
      </c>
      <c r="B35" s="44">
        <f ca="1">K8</f>
        <v>0.24</v>
      </c>
      <c r="C35" s="739" t="s">
        <v>54</v>
      </c>
      <c r="D35" s="740"/>
      <c r="E35" s="44">
        <f ca="1">E23/E11</f>
        <v>0.11121333333333333</v>
      </c>
      <c r="M35" s="19"/>
      <c r="P35" s="55"/>
      <c r="Q35" s="55"/>
      <c r="R35" s="55"/>
    </row>
    <row r="36" spans="1:22" x14ac:dyDescent="0.25">
      <c r="A36" s="50"/>
      <c r="B36" s="50"/>
      <c r="C36" s="50"/>
      <c r="D36" s="50"/>
      <c r="E36" s="50"/>
      <c r="J36" s="15" t="s">
        <v>21</v>
      </c>
      <c r="K36" s="15" t="s">
        <v>22</v>
      </c>
      <c r="L36" s="15" t="s">
        <v>23</v>
      </c>
      <c r="M36" s="19"/>
      <c r="P36" s="55"/>
      <c r="Q36" s="55"/>
      <c r="R36" s="55"/>
    </row>
    <row r="37" spans="1:22" x14ac:dyDescent="0.25">
      <c r="A37" s="50"/>
      <c r="B37" s="50"/>
      <c r="C37" s="50"/>
      <c r="D37" s="50"/>
      <c r="E37" s="50"/>
      <c r="J37" s="17">
        <v>0</v>
      </c>
      <c r="K37" s="18">
        <v>0.1</v>
      </c>
      <c r="L37">
        <f ca="1">IFERROR(ROUND((MFS[[#This Row],[From]]-OFFSET(MFS[[#This Row],[From]],-1,0))*OFFSET(MFS[[#This Row],[Cumulative]],-1,-1),2)+OFFSET(MFS[[#This Row],[Cumulative]],-1,0),0)</f>
        <v>0</v>
      </c>
      <c r="O37" s="55" t="s">
        <v>58</v>
      </c>
      <c r="P37" s="55"/>
      <c r="Q37" s="55"/>
    </row>
    <row r="38" spans="1:22" x14ac:dyDescent="0.25">
      <c r="A38" s="50"/>
      <c r="B38" s="50"/>
      <c r="C38" s="50"/>
      <c r="D38" s="50"/>
      <c r="E38" s="50"/>
      <c r="J38" s="17">
        <v>11600</v>
      </c>
      <c r="K38" s="18">
        <v>0.12</v>
      </c>
      <c r="L38" s="19">
        <f ca="1">IFERROR(ROUND((MFS[[#This Row],[From]]-OFFSET(MFS[[#This Row],[From]],-1,0))*OFFSET(MFS[[#This Row],[Cumulative]],-1,-1),2)+OFFSET(MFS[[#This Row],[Cumulative]],-1,0),0)</f>
        <v>1160</v>
      </c>
      <c r="O38" s="55" t="s">
        <v>59</v>
      </c>
      <c r="P38" s="55"/>
      <c r="Q38" s="55"/>
    </row>
    <row r="39" spans="1:22" x14ac:dyDescent="0.25">
      <c r="A39" s="50"/>
      <c r="B39" s="50"/>
      <c r="C39" s="50"/>
      <c r="D39" s="50"/>
      <c r="E39" s="50"/>
      <c r="J39" s="17">
        <v>47150</v>
      </c>
      <c r="K39" s="18">
        <v>0.22</v>
      </c>
      <c r="L39" s="19">
        <f ca="1">IFERROR(ROUND((MFS[[#This Row],[From]]-OFFSET(MFS[[#This Row],[From]],-1,0))*OFFSET(MFS[[#This Row],[Cumulative]],-1,-1),2)+OFFSET(MFS[[#This Row],[Cumulative]],-1,0),0)</f>
        <v>5426</v>
      </c>
      <c r="O39" s="55" t="s">
        <v>60</v>
      </c>
      <c r="P39" s="55"/>
      <c r="Q39" s="55"/>
    </row>
    <row r="40" spans="1:22" x14ac:dyDescent="0.25">
      <c r="A40" s="50"/>
      <c r="B40" s="50"/>
      <c r="C40" s="50"/>
      <c r="D40" s="50"/>
      <c r="E40" s="50"/>
      <c r="J40" s="17">
        <v>100525</v>
      </c>
      <c r="K40" s="18">
        <v>0.24</v>
      </c>
      <c r="L40" s="19">
        <f ca="1">IFERROR(ROUND((MFS[[#This Row],[From]]-OFFSET(MFS[[#This Row],[From]],-1,0))*OFFSET(MFS[[#This Row],[Cumulative]],-1,-1),2)+OFFSET(MFS[[#This Row],[Cumulative]],-1,0),0)</f>
        <v>17168.5</v>
      </c>
      <c r="M40" s="39"/>
      <c r="O40" s="55" t="s">
        <v>61</v>
      </c>
    </row>
    <row r="41" spans="1:22" x14ac:dyDescent="0.25">
      <c r="A41" s="50"/>
      <c r="B41" s="50"/>
      <c r="C41" s="50"/>
      <c r="D41" s="50"/>
      <c r="E41" s="50"/>
      <c r="J41" s="17">
        <v>191950</v>
      </c>
      <c r="K41" s="18">
        <v>0.32</v>
      </c>
      <c r="L41" s="19">
        <f ca="1">IFERROR(ROUND((MFS[[#This Row],[From]]-OFFSET(MFS[[#This Row],[From]],-1,0))*OFFSET(MFS[[#This Row],[Cumulative]],-1,-1),2)+OFFSET(MFS[[#This Row],[Cumulative]],-1,0),0)</f>
        <v>39110.5</v>
      </c>
      <c r="O41" s="55" t="s">
        <v>62</v>
      </c>
    </row>
    <row r="42" spans="1:22" x14ac:dyDescent="0.25">
      <c r="A42" s="50"/>
      <c r="B42" s="50"/>
      <c r="C42" s="50"/>
      <c r="D42" s="50"/>
      <c r="E42" s="50"/>
      <c r="J42" s="17">
        <v>243725</v>
      </c>
      <c r="K42" s="18">
        <v>0.35</v>
      </c>
      <c r="L42" s="19">
        <f ca="1">IFERROR(ROUND((MFS[[#This Row],[From]]-OFFSET(MFS[[#This Row],[From]],-1,0))*OFFSET(MFS[[#This Row],[Cumulative]],-1,-1),2)+OFFSET(MFS[[#This Row],[Cumulative]],-1,0),0)</f>
        <v>55678.5</v>
      </c>
      <c r="M42" s="19"/>
    </row>
    <row r="43" spans="1:22" x14ac:dyDescent="0.25">
      <c r="A43" s="50"/>
      <c r="B43" s="50"/>
      <c r="C43" s="50"/>
      <c r="D43" s="50"/>
      <c r="E43" s="50"/>
      <c r="J43" s="17">
        <v>365600</v>
      </c>
      <c r="K43" s="26">
        <v>0.37</v>
      </c>
      <c r="L43" s="19">
        <f ca="1">IFERROR(ROUND((MFS[[#This Row],[From]]-OFFSET(MFS[[#This Row],[From]],-1,0))*OFFSET(MFS[[#This Row],[Cumulative]],-1,-1),2)+OFFSET(MFS[[#This Row],[Cumulative]],-1,0),0)</f>
        <v>98334.75</v>
      </c>
      <c r="M43" s="19"/>
    </row>
    <row r="44" spans="1:22" x14ac:dyDescent="0.25">
      <c r="A44" s="50"/>
      <c r="B44" s="50"/>
      <c r="C44" s="50"/>
      <c r="D44" s="50"/>
      <c r="E44" s="50"/>
      <c r="M44" s="19"/>
    </row>
    <row r="45" spans="1:22" x14ac:dyDescent="0.25">
      <c r="A45" s="50"/>
      <c r="B45" s="50"/>
      <c r="C45" s="50"/>
      <c r="D45" s="50"/>
      <c r="E45" s="50"/>
      <c r="I45" s="5" t="s">
        <v>28</v>
      </c>
      <c r="M45" s="19"/>
    </row>
    <row r="46" spans="1:22" x14ac:dyDescent="0.25">
      <c r="M46" s="19"/>
    </row>
    <row r="47" spans="1:22" x14ac:dyDescent="0.25">
      <c r="J47" s="15" t="s">
        <v>21</v>
      </c>
      <c r="K47" s="15" t="s">
        <v>22</v>
      </c>
      <c r="L47" s="15" t="s">
        <v>23</v>
      </c>
      <c r="M47" s="19"/>
    </row>
    <row r="48" spans="1:22" x14ac:dyDescent="0.25">
      <c r="J48" s="17">
        <v>0</v>
      </c>
      <c r="K48" s="18">
        <v>0.1</v>
      </c>
      <c r="L48">
        <f ca="1">IFERROR(ROUND((HH[[#This Row],[From]]-OFFSET(HH[[#This Row],[From]],-1,0))*OFFSET(HH[[#This Row],[Cumulative]],-1,-1),2)+OFFSET(HH[[#This Row],[Cumulative]],-1,0),0)</f>
        <v>0</v>
      </c>
    </row>
    <row r="49" spans="10:13" x14ac:dyDescent="0.25">
      <c r="J49" s="17">
        <v>16550</v>
      </c>
      <c r="K49" s="18">
        <v>0.12</v>
      </c>
      <c r="L49" s="19">
        <f ca="1">IFERROR(ROUND((HH[[#This Row],[From]]-OFFSET(HH[[#This Row],[From]],-1,0))*OFFSET(HH[[#This Row],[Cumulative]],-1,-1),2)+OFFSET(HH[[#This Row],[Cumulative]],-1,0),0)</f>
        <v>1655</v>
      </c>
    </row>
    <row r="50" spans="10:13" x14ac:dyDescent="0.25">
      <c r="J50" s="17">
        <v>63100</v>
      </c>
      <c r="K50" s="18">
        <v>0.22</v>
      </c>
      <c r="L50" s="19">
        <f ca="1">IFERROR(ROUND((HH[[#This Row],[From]]-OFFSET(HH[[#This Row],[From]],-1,0))*OFFSET(HH[[#This Row],[Cumulative]],-1,-1),2)+OFFSET(HH[[#This Row],[Cumulative]],-1,0),0)</f>
        <v>7241</v>
      </c>
    </row>
    <row r="51" spans="10:13" x14ac:dyDescent="0.25">
      <c r="J51" s="17">
        <v>100500</v>
      </c>
      <c r="K51" s="18">
        <v>0.24</v>
      </c>
      <c r="L51" s="19">
        <f ca="1">IFERROR(ROUND((HH[[#This Row],[From]]-OFFSET(HH[[#This Row],[From]],-1,0))*OFFSET(HH[[#This Row],[Cumulative]],-1,-1),2)+OFFSET(HH[[#This Row],[Cumulative]],-1,0),0)</f>
        <v>15469</v>
      </c>
      <c r="M51" s="39"/>
    </row>
    <row r="52" spans="10:13" x14ac:dyDescent="0.25">
      <c r="J52" s="17">
        <v>191950</v>
      </c>
      <c r="K52" s="18">
        <v>0.32</v>
      </c>
      <c r="L52" s="19">
        <f ca="1">IFERROR(ROUND((HH[[#This Row],[From]]-OFFSET(HH[[#This Row],[From]],-1,0))*OFFSET(HH[[#This Row],[Cumulative]],-1,-1),2)+OFFSET(HH[[#This Row],[Cumulative]],-1,0),0)</f>
        <v>37417</v>
      </c>
    </row>
    <row r="53" spans="10:13" x14ac:dyDescent="0.25">
      <c r="J53" s="17">
        <v>243700</v>
      </c>
      <c r="K53" s="18">
        <v>0.35</v>
      </c>
      <c r="L53" s="19">
        <f ca="1">IFERROR(ROUND((HH[[#This Row],[From]]-OFFSET(HH[[#This Row],[From]],-1,0))*OFFSET(HH[[#This Row],[Cumulative]],-1,-1),2)+OFFSET(HH[[#This Row],[Cumulative]],-1,0),0)</f>
        <v>53977</v>
      </c>
      <c r="M53" s="19"/>
    </row>
    <row r="54" spans="10:13" x14ac:dyDescent="0.25">
      <c r="J54" s="17">
        <v>609350</v>
      </c>
      <c r="K54" s="26">
        <v>0.37</v>
      </c>
      <c r="L54" s="19">
        <f ca="1">IFERROR(ROUND((HH[[#This Row],[From]]-OFFSET(HH[[#This Row],[From]],-1,0))*OFFSET(HH[[#This Row],[Cumulative]],-1,-1),2)+OFFSET(HH[[#This Row],[Cumulative]],-1,0),0)</f>
        <v>181954.5</v>
      </c>
      <c r="M54" s="19"/>
    </row>
    <row r="55" spans="10:13" x14ac:dyDescent="0.25">
      <c r="K55" s="17"/>
      <c r="L55" s="18"/>
      <c r="M55" s="19"/>
    </row>
    <row r="56" spans="10:13" x14ac:dyDescent="0.25">
      <c r="K56" s="17"/>
      <c r="L56" s="18"/>
      <c r="M56" s="19"/>
    </row>
    <row r="57" spans="10:13" x14ac:dyDescent="0.25">
      <c r="K57" s="17"/>
      <c r="L57" s="18"/>
      <c r="M57" s="19"/>
    </row>
    <row r="58" spans="10:13" x14ac:dyDescent="0.25">
      <c r="K58" s="17"/>
      <c r="L58" s="26"/>
      <c r="M58" s="19"/>
    </row>
    <row r="60" spans="10:13" x14ac:dyDescent="0.25">
      <c r="J60" t="s">
        <v>12</v>
      </c>
      <c r="K60">
        <v>14600</v>
      </c>
    </row>
    <row r="61" spans="10:13" x14ac:dyDescent="0.25">
      <c r="J61" t="s">
        <v>0</v>
      </c>
      <c r="K61">
        <v>29200</v>
      </c>
    </row>
    <row r="62" spans="10:13" x14ac:dyDescent="0.25">
      <c r="J62" t="s">
        <v>27</v>
      </c>
      <c r="K62">
        <v>14600</v>
      </c>
    </row>
    <row r="63" spans="10:13" x14ac:dyDescent="0.25">
      <c r="J63" t="s">
        <v>55</v>
      </c>
      <c r="K63">
        <v>21900</v>
      </c>
    </row>
  </sheetData>
  <mergeCells count="21">
    <mergeCell ref="C35:D35"/>
    <mergeCell ref="A21:C21"/>
    <mergeCell ref="C1:D1"/>
    <mergeCell ref="A1:B1"/>
    <mergeCell ref="O1:W1"/>
    <mergeCell ref="O3:V3"/>
    <mergeCell ref="O5:V5"/>
    <mergeCell ref="P11:R11"/>
    <mergeCell ref="P13:R13"/>
    <mergeCell ref="A15:C15"/>
    <mergeCell ref="P17:R17"/>
    <mergeCell ref="A13:D13"/>
    <mergeCell ref="A17:D17"/>
    <mergeCell ref="A19:D19"/>
    <mergeCell ref="A23:D23"/>
    <mergeCell ref="A27:D27"/>
    <mergeCell ref="A33:D33"/>
    <mergeCell ref="A31:C31"/>
    <mergeCell ref="O29:U29"/>
    <mergeCell ref="A25:B25"/>
    <mergeCell ref="A29:D29"/>
  </mergeCells>
  <dataValidations count="2">
    <dataValidation type="list" allowBlank="1" showInputMessage="1" showErrorMessage="1" sqref="K6" xr:uid="{659458F2-FE6D-4B43-9821-BCF7498411BA}">
      <formula1>"Single, MFJ, MFS, HH"</formula1>
    </dataValidation>
    <dataValidation type="list" allowBlank="1" showInputMessage="1" showErrorMessage="1" prompt="Single: Single_x000a_MFJ: Married Filing Jointly_x000a_MFS: Married Filing Separately_x000a_HH: Head of Household" sqref="E1" xr:uid="{AE8998AA-2CDD-4920-A841-A2331BA5A1EF}">
      <formula1>"Single, MFJ, MFS, HH"</formula1>
    </dataValidation>
  </dataValidations>
  <hyperlinks>
    <hyperlink ref="O3" r:id="rId1" display="https://directpay.irs.gov/directpay/payment" xr:uid="{1E8EE6FF-629E-4DBD-BE81-2A8817265996}"/>
  </hyperlinks>
  <pageMargins left="0.25" right="0.25" top="0.75" bottom="0.75" header="0.3" footer="0.3"/>
  <pageSetup orientation="landscape" r:id="rId2"/>
  <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1F2E-AD3D-4243-880B-D4D846845E24}">
  <dimension ref="A1:CD508"/>
  <sheetViews>
    <sheetView workbookViewId="0">
      <selection activeCell="AE18" sqref="AE18:AN18"/>
    </sheetView>
  </sheetViews>
  <sheetFormatPr defaultRowHeight="12.75" x14ac:dyDescent="0.2"/>
  <cols>
    <col min="1" max="1" width="2.28515625" style="63" customWidth="1"/>
    <col min="2" max="2" width="2.5703125" style="63" hidden="1" customWidth="1"/>
    <col min="3" max="9" width="3.140625" style="63" customWidth="1"/>
    <col min="10" max="10" width="4.42578125" style="63" customWidth="1"/>
    <col min="11" max="11" width="3.140625" style="63" customWidth="1"/>
    <col min="12" max="12" width="4" style="63" customWidth="1"/>
    <col min="13" max="13" width="3.5703125" style="63" customWidth="1"/>
    <col min="14" max="23" width="3.140625" style="63" customWidth="1"/>
    <col min="24" max="24" width="4.140625" style="63" customWidth="1"/>
    <col min="25" max="26" width="3.140625" style="63" customWidth="1"/>
    <col min="27" max="27" width="5.28515625" style="63" customWidth="1"/>
    <col min="28" max="28" width="3.140625" style="63" hidden="1" customWidth="1"/>
    <col min="29" max="29" width="3.140625" style="111" customWidth="1"/>
    <col min="30" max="30" width="0.42578125" style="111" customWidth="1"/>
    <col min="31" max="34" width="3.140625" style="111" customWidth="1"/>
    <col min="35" max="35" width="2.85546875" style="111" customWidth="1"/>
    <col min="36" max="39" width="3.140625" style="111" customWidth="1"/>
    <col min="40" max="40" width="5.42578125" style="111" customWidth="1"/>
    <col min="41" max="41" width="3.140625" style="111" customWidth="1"/>
    <col min="42" max="42" width="7.7109375" style="111" customWidth="1"/>
    <col min="43" max="45" width="3.140625" style="111" customWidth="1"/>
    <col min="46" max="46" width="4" style="111" customWidth="1"/>
    <col min="47" max="47" width="10.7109375" style="111" customWidth="1"/>
    <col min="48" max="48" width="14" style="111" customWidth="1"/>
    <col min="49" max="49" width="10.7109375" style="111" customWidth="1"/>
    <col min="50" max="50" width="14.28515625" style="111" customWidth="1"/>
    <col min="51" max="51" width="10.140625" style="111" customWidth="1"/>
    <col min="52" max="52" width="4.42578125" style="111" customWidth="1"/>
    <col min="53" max="53" width="4.7109375" style="111" customWidth="1"/>
    <col min="54" max="54" width="6.85546875" style="192" customWidth="1"/>
    <col min="55" max="67" width="3.140625" style="111" customWidth="1"/>
    <col min="68" max="82" width="9.140625" style="111"/>
    <col min="83" max="16384" width="9.140625" style="63"/>
  </cols>
  <sheetData>
    <row r="1" spans="1:54"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row>
    <row r="2" spans="1:54" ht="18.75" customHeight="1" x14ac:dyDescent="0.2">
      <c r="A2" s="112"/>
      <c r="B2" s="435" t="s">
        <v>381</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v>2024</v>
      </c>
      <c r="AB2" s="434"/>
      <c r="AC2" s="112"/>
      <c r="AE2" s="539" t="s">
        <v>349</v>
      </c>
      <c r="AF2" s="539"/>
      <c r="AG2" s="539"/>
      <c r="AH2" s="539"/>
      <c r="AI2" s="539"/>
      <c r="AJ2" s="539"/>
      <c r="AK2" s="539"/>
      <c r="AL2" s="539"/>
      <c r="AM2" s="539"/>
      <c r="AN2" s="539"/>
      <c r="AO2" s="192"/>
      <c r="AP2" s="130" t="s">
        <v>360</v>
      </c>
      <c r="AQ2" s="559" t="s">
        <v>359</v>
      </c>
      <c r="AR2" s="561"/>
      <c r="AS2" s="561"/>
      <c r="AT2" s="561"/>
      <c r="AU2" s="129" t="s">
        <v>325</v>
      </c>
      <c r="AV2" s="129" t="s">
        <v>358</v>
      </c>
      <c r="AW2" s="129" t="s">
        <v>325</v>
      </c>
      <c r="AX2" s="120" t="s">
        <v>357</v>
      </c>
      <c r="AY2" s="539" t="s">
        <v>356</v>
      </c>
      <c r="AZ2" s="563"/>
      <c r="BA2" s="128"/>
      <c r="BB2" s="200"/>
    </row>
    <row r="3" spans="1:54" ht="18.75" customHeight="1" x14ac:dyDescent="0.2">
      <c r="A3" s="112"/>
      <c r="B3" s="439" t="s">
        <v>355</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1"/>
      <c r="AC3" s="112"/>
      <c r="AO3" s="211">
        <f>IF(AQ3&gt;0, 1, 0)</f>
        <v>1</v>
      </c>
      <c r="AP3" s="123" t="s">
        <v>354</v>
      </c>
      <c r="AQ3" s="538">
        <f>Jan!AC9</f>
        <v>1</v>
      </c>
      <c r="AR3" s="562"/>
      <c r="AS3" s="562"/>
      <c r="AT3" s="562"/>
      <c r="AU3" s="118">
        <f t="shared" ref="AU3:AU15" si="0">AQ3/AQ$15</f>
        <v>1</v>
      </c>
      <c r="AV3" s="122">
        <f>Jan!Y42</f>
        <v>1</v>
      </c>
      <c r="AW3" s="118">
        <f t="shared" ref="AW3:AW15" si="1">AV3/AQ3</f>
        <v>1</v>
      </c>
      <c r="AX3" s="122">
        <f>Jan!Y23</f>
        <v>0</v>
      </c>
      <c r="AY3" s="538">
        <f t="shared" ref="AY3:AY15" si="2">AV3+AX3</f>
        <v>1</v>
      </c>
      <c r="AZ3" s="562"/>
      <c r="BA3" s="121"/>
      <c r="BB3" s="111">
        <v>0.67</v>
      </c>
    </row>
    <row r="4" spans="1:54" ht="15" customHeight="1" x14ac:dyDescent="0.2">
      <c r="A4" s="112"/>
      <c r="B4" s="108"/>
      <c r="C4" s="437" t="s">
        <v>20</v>
      </c>
      <c r="D4" s="438"/>
      <c r="E4" s="437" t="s">
        <v>354</v>
      </c>
      <c r="F4" s="438"/>
      <c r="G4" s="437" t="s">
        <v>353</v>
      </c>
      <c r="H4" s="438"/>
      <c r="I4" s="437" t="s">
        <v>350</v>
      </c>
      <c r="J4" s="438"/>
      <c r="K4" s="437" t="s">
        <v>348</v>
      </c>
      <c r="L4" s="438"/>
      <c r="M4" s="437" t="s">
        <v>346</v>
      </c>
      <c r="N4" s="438"/>
      <c r="O4" s="437" t="s">
        <v>344</v>
      </c>
      <c r="P4" s="438"/>
      <c r="Q4" s="437" t="s">
        <v>343</v>
      </c>
      <c r="R4" s="438"/>
      <c r="S4" s="437" t="s">
        <v>342</v>
      </c>
      <c r="T4" s="438"/>
      <c r="U4" s="437" t="s">
        <v>341</v>
      </c>
      <c r="V4" s="438"/>
      <c r="W4" s="437" t="s">
        <v>339</v>
      </c>
      <c r="X4" s="438"/>
      <c r="Y4" s="437" t="s">
        <v>337</v>
      </c>
      <c r="Z4" s="438"/>
      <c r="AA4" s="157" t="s">
        <v>335</v>
      </c>
      <c r="AB4" s="127"/>
      <c r="AC4" s="112"/>
      <c r="AO4" s="211">
        <f t="shared" ref="AO4:AO14" si="3">IF(AQ4&gt;0, 1, 0)</f>
        <v>0</v>
      </c>
      <c r="AP4" s="123" t="s">
        <v>353</v>
      </c>
      <c r="AQ4" s="538">
        <f>Feb!AC9</f>
        <v>0</v>
      </c>
      <c r="AR4" s="538"/>
      <c r="AS4" s="538"/>
      <c r="AT4" s="538"/>
      <c r="AU4" s="118">
        <f t="shared" si="0"/>
        <v>0</v>
      </c>
      <c r="AV4" s="122">
        <f>Feb!Y42</f>
        <v>0</v>
      </c>
      <c r="AW4" s="118" t="e">
        <f t="shared" si="1"/>
        <v>#DIV/0!</v>
      </c>
      <c r="AX4" s="122">
        <f>Feb!Y23</f>
        <v>0</v>
      </c>
      <c r="AY4" s="538">
        <f t="shared" si="2"/>
        <v>0</v>
      </c>
      <c r="AZ4" s="562"/>
      <c r="BA4" s="121"/>
    </row>
    <row r="5" spans="1:54" ht="15" customHeight="1" x14ac:dyDescent="0.2">
      <c r="A5" s="112"/>
      <c r="B5" s="160"/>
      <c r="C5" s="442" t="s">
        <v>66</v>
      </c>
      <c r="D5" s="443"/>
      <c r="E5" s="262"/>
      <c r="F5" s="262"/>
      <c r="G5" s="262"/>
      <c r="H5" s="262"/>
      <c r="I5" s="262"/>
      <c r="J5" s="262"/>
      <c r="K5" s="262"/>
      <c r="L5" s="262"/>
      <c r="M5" s="263"/>
      <c r="N5" s="119"/>
      <c r="O5" s="161" t="s">
        <v>352</v>
      </c>
      <c r="P5" s="452" t="s">
        <v>351</v>
      </c>
      <c r="Q5" s="265"/>
      <c r="R5" s="265"/>
      <c r="S5" s="265"/>
      <c r="T5" s="265"/>
      <c r="U5" s="265"/>
      <c r="V5" s="265"/>
      <c r="W5" s="265"/>
      <c r="X5" s="265"/>
      <c r="Y5" s="265"/>
      <c r="Z5" s="265"/>
      <c r="AA5" s="331"/>
      <c r="AB5" s="162"/>
      <c r="AC5" s="112"/>
      <c r="AO5" s="211">
        <f t="shared" si="3"/>
        <v>0</v>
      </c>
      <c r="AP5" s="123" t="s">
        <v>350</v>
      </c>
      <c r="AQ5" s="538">
        <f>March!AC9</f>
        <v>0</v>
      </c>
      <c r="AR5" s="538"/>
      <c r="AS5" s="538"/>
      <c r="AT5" s="538"/>
      <c r="AU5" s="118">
        <f t="shared" si="0"/>
        <v>0</v>
      </c>
      <c r="AV5" s="122">
        <f>March!Y42</f>
        <v>0</v>
      </c>
      <c r="AW5" s="118" t="e">
        <f t="shared" si="1"/>
        <v>#DIV/0!</v>
      </c>
      <c r="AX5" s="122">
        <f>March!Y23</f>
        <v>0</v>
      </c>
      <c r="AY5" s="538">
        <f t="shared" si="2"/>
        <v>0</v>
      </c>
      <c r="AZ5" s="562"/>
      <c r="BA5" s="121"/>
    </row>
    <row r="6" spans="1:54" ht="15" customHeight="1" x14ac:dyDescent="0.2">
      <c r="A6" s="112"/>
      <c r="B6" s="60"/>
      <c r="C6" s="427" t="s">
        <v>456</v>
      </c>
      <c r="D6" s="428"/>
      <c r="E6" s="428"/>
      <c r="F6" s="428"/>
      <c r="G6" s="428"/>
      <c r="H6" s="428"/>
      <c r="I6" s="428"/>
      <c r="J6" s="429"/>
      <c r="K6" s="447">
        <f>'1st QTR'!K6+'2nd QTR'!K6+'3rd QTR'!K6+'4th QTR'!K6</f>
        <v>0</v>
      </c>
      <c r="L6" s="448"/>
      <c r="M6" s="449"/>
      <c r="N6" s="61"/>
      <c r="O6" s="61"/>
      <c r="P6" s="450" t="s">
        <v>349</v>
      </c>
      <c r="Q6" s="451"/>
      <c r="R6" s="451"/>
      <c r="S6" s="451"/>
      <c r="T6" s="451"/>
      <c r="U6" s="451"/>
      <c r="V6" s="451"/>
      <c r="W6" s="470">
        <f>'1st QTR'!AB6+'2nd QTR'!AB6+'3rd QTR'!AB6+'4th QTR'!AB6</f>
        <v>1</v>
      </c>
      <c r="X6" s="471"/>
      <c r="Y6" s="471"/>
      <c r="Z6" s="471"/>
      <c r="AA6" s="472"/>
      <c r="AB6" s="61"/>
      <c r="AC6" s="112"/>
      <c r="AO6" s="211">
        <f t="shared" si="3"/>
        <v>0</v>
      </c>
      <c r="AP6" s="123" t="s">
        <v>348</v>
      </c>
      <c r="AQ6" s="538">
        <f>April!AC9</f>
        <v>0</v>
      </c>
      <c r="AR6" s="538"/>
      <c r="AS6" s="538"/>
      <c r="AT6" s="538"/>
      <c r="AU6" s="118">
        <f t="shared" si="0"/>
        <v>0</v>
      </c>
      <c r="AV6" s="122">
        <f>April!Y42</f>
        <v>0</v>
      </c>
      <c r="AW6" s="118" t="e">
        <f t="shared" si="1"/>
        <v>#DIV/0!</v>
      </c>
      <c r="AX6" s="122">
        <f>April!Y23</f>
        <v>0</v>
      </c>
      <c r="AY6" s="538">
        <f t="shared" si="2"/>
        <v>0</v>
      </c>
      <c r="AZ6" s="562"/>
      <c r="BA6" s="121"/>
    </row>
    <row r="7" spans="1:54" ht="15" customHeight="1" x14ac:dyDescent="0.2">
      <c r="A7" s="112"/>
      <c r="B7" s="60"/>
      <c r="C7" s="453" t="s">
        <v>68</v>
      </c>
      <c r="D7" s="454"/>
      <c r="E7" s="454"/>
      <c r="F7" s="454"/>
      <c r="G7" s="454"/>
      <c r="H7" s="454"/>
      <c r="I7" s="454"/>
      <c r="J7" s="455"/>
      <c r="K7" s="430">
        <f>'1st QTR'!K7+'2nd QTR'!K7+'3rd QTR'!K7+'4th QTR'!K7</f>
        <v>0</v>
      </c>
      <c r="L7" s="431"/>
      <c r="M7" s="432"/>
      <c r="N7" s="61"/>
      <c r="O7" s="61"/>
      <c r="P7" s="444" t="s">
        <v>347</v>
      </c>
      <c r="Q7" s="445"/>
      <c r="R7" s="445"/>
      <c r="S7" s="445"/>
      <c r="T7" s="445"/>
      <c r="U7" s="445"/>
      <c r="V7" s="445"/>
      <c r="W7" s="445"/>
      <c r="X7" s="446"/>
      <c r="Y7" s="447">
        <f>'1st QTR'!AC7+'2nd QTR'!AC7+'3rd QTR'!AC7+'4th QTR'!AC7</f>
        <v>0</v>
      </c>
      <c r="Z7" s="448"/>
      <c r="AA7" s="449"/>
      <c r="AB7" s="61"/>
      <c r="AC7" s="112"/>
      <c r="AO7" s="211">
        <f t="shared" si="3"/>
        <v>0</v>
      </c>
      <c r="AP7" s="123" t="s">
        <v>346</v>
      </c>
      <c r="AQ7" s="538">
        <f>May!AC9</f>
        <v>0</v>
      </c>
      <c r="AR7" s="538"/>
      <c r="AS7" s="538"/>
      <c r="AT7" s="538"/>
      <c r="AU7" s="118">
        <f t="shared" si="0"/>
        <v>0</v>
      </c>
      <c r="AV7" s="122">
        <f>May!Y42</f>
        <v>0</v>
      </c>
      <c r="AW7" s="118" t="e">
        <f t="shared" si="1"/>
        <v>#DIV/0!</v>
      </c>
      <c r="AX7" s="122">
        <f>May!Y23</f>
        <v>0</v>
      </c>
      <c r="AY7" s="538">
        <f>AV7+AX7</f>
        <v>0</v>
      </c>
      <c r="AZ7" s="562"/>
      <c r="BA7" s="121"/>
    </row>
    <row r="8" spans="1:54" ht="15" customHeight="1" x14ac:dyDescent="0.2">
      <c r="A8" s="112"/>
      <c r="B8" s="60"/>
      <c r="C8" s="296" t="s">
        <v>69</v>
      </c>
      <c r="D8" s="297"/>
      <c r="E8" s="297"/>
      <c r="F8" s="297"/>
      <c r="G8" s="297"/>
      <c r="H8" s="297"/>
      <c r="I8" s="532" t="s">
        <v>44</v>
      </c>
      <c r="J8" s="533"/>
      <c r="K8" s="430">
        <f>'1st QTR'!K8+'2nd QTR'!K8+'3rd QTR'!K8+'4th QTR'!K8</f>
        <v>0</v>
      </c>
      <c r="L8" s="431"/>
      <c r="M8" s="432"/>
      <c r="N8" s="61"/>
      <c r="O8" s="61"/>
      <c r="P8" s="444" t="s">
        <v>345</v>
      </c>
      <c r="Q8" s="445"/>
      <c r="R8" s="445"/>
      <c r="S8" s="445"/>
      <c r="T8" s="445"/>
      <c r="U8" s="445"/>
      <c r="V8" s="445"/>
      <c r="W8" s="445"/>
      <c r="X8" s="446"/>
      <c r="Y8" s="447">
        <f>'1st QTR'!Y8+'2nd QTR'!Y8+'3rd QTR'!Y8+'4th QTR'!Y8</f>
        <v>0</v>
      </c>
      <c r="Z8" s="448"/>
      <c r="AA8" s="449"/>
      <c r="AB8" s="61"/>
      <c r="AC8" s="112"/>
      <c r="AO8" s="211">
        <f t="shared" si="3"/>
        <v>0</v>
      </c>
      <c r="AP8" s="123" t="s">
        <v>344</v>
      </c>
      <c r="AQ8" s="538">
        <f>June!AC9</f>
        <v>0</v>
      </c>
      <c r="AR8" s="538"/>
      <c r="AS8" s="538"/>
      <c r="AT8" s="538"/>
      <c r="AU8" s="118">
        <f t="shared" si="0"/>
        <v>0</v>
      </c>
      <c r="AV8" s="122">
        <f>June!Y42</f>
        <v>0</v>
      </c>
      <c r="AW8" s="118" t="e">
        <f t="shared" si="1"/>
        <v>#DIV/0!</v>
      </c>
      <c r="AX8" s="122">
        <f>June!Y23</f>
        <v>0</v>
      </c>
      <c r="AY8" s="538">
        <f t="shared" si="2"/>
        <v>0</v>
      </c>
      <c r="AZ8" s="562"/>
      <c r="BA8" s="121"/>
    </row>
    <row r="9" spans="1:54" ht="15" customHeight="1" x14ac:dyDescent="0.2">
      <c r="A9" s="112"/>
      <c r="B9" s="60"/>
      <c r="C9" s="296" t="s">
        <v>70</v>
      </c>
      <c r="D9" s="297"/>
      <c r="E9" s="297"/>
      <c r="F9" s="297"/>
      <c r="G9" s="297"/>
      <c r="H9" s="297"/>
      <c r="I9" s="297"/>
      <c r="J9" s="492"/>
      <c r="K9" s="430">
        <f>'1st QTR'!K9+'2nd QTR'!K9+'3rd QTR'!K9+'4th QTR'!K9</f>
        <v>0</v>
      </c>
      <c r="L9" s="431"/>
      <c r="M9" s="432"/>
      <c r="N9" s="61"/>
      <c r="O9" s="61"/>
      <c r="P9" s="456" t="s">
        <v>79</v>
      </c>
      <c r="Q9" s="252"/>
      <c r="R9" s="252"/>
      <c r="S9" s="252"/>
      <c r="T9" s="252"/>
      <c r="U9" s="252"/>
      <c r="V9" s="252"/>
      <c r="W9" s="457">
        <f>W6-Y7+Y8</f>
        <v>1</v>
      </c>
      <c r="X9" s="458"/>
      <c r="Y9" s="458"/>
      <c r="Z9" s="458"/>
      <c r="AA9" s="459"/>
      <c r="AB9" s="61"/>
      <c r="AC9" s="112"/>
      <c r="AO9" s="211">
        <f t="shared" si="3"/>
        <v>0</v>
      </c>
      <c r="AP9" s="123" t="s">
        <v>343</v>
      </c>
      <c r="AQ9" s="538">
        <f>July!AC9</f>
        <v>0</v>
      </c>
      <c r="AR9" s="538"/>
      <c r="AS9" s="538"/>
      <c r="AT9" s="538"/>
      <c r="AU9" s="118">
        <f t="shared" si="0"/>
        <v>0</v>
      </c>
      <c r="AV9" s="122">
        <f>July!Y42</f>
        <v>0</v>
      </c>
      <c r="AW9" s="118" t="e">
        <f t="shared" si="1"/>
        <v>#DIV/0!</v>
      </c>
      <c r="AX9" s="122">
        <f>July!Y23</f>
        <v>0</v>
      </c>
      <c r="AY9" s="538">
        <f t="shared" si="2"/>
        <v>0</v>
      </c>
      <c r="AZ9" s="562"/>
      <c r="BA9" s="121"/>
    </row>
    <row r="10" spans="1:54" ht="15" customHeight="1" x14ac:dyDescent="0.2">
      <c r="A10" s="112"/>
      <c r="B10" s="60"/>
      <c r="C10" s="296" t="s">
        <v>71</v>
      </c>
      <c r="D10" s="297"/>
      <c r="E10" s="297"/>
      <c r="F10" s="297"/>
      <c r="G10" s="297"/>
      <c r="H10" s="297"/>
      <c r="I10" s="297"/>
      <c r="J10" s="492"/>
      <c r="K10" s="430">
        <f>'1st QTR'!K10+'2nd QTR'!K10+'3rd QTR'!K10+'4th QTR'!K10</f>
        <v>0</v>
      </c>
      <c r="L10" s="431"/>
      <c r="M10" s="432"/>
      <c r="N10" s="61"/>
      <c r="O10" s="61"/>
      <c r="P10" s="61"/>
      <c r="Q10" s="61"/>
      <c r="R10" s="61"/>
      <c r="S10" s="61"/>
      <c r="T10" s="61"/>
      <c r="U10" s="61"/>
      <c r="V10" s="61"/>
      <c r="W10" s="61"/>
      <c r="X10" s="61"/>
      <c r="Y10" s="61"/>
      <c r="Z10" s="61"/>
      <c r="AA10" s="61"/>
      <c r="AB10" s="61"/>
      <c r="AC10" s="112"/>
      <c r="AO10" s="211">
        <f t="shared" si="3"/>
        <v>0</v>
      </c>
      <c r="AP10" s="123" t="s">
        <v>342</v>
      </c>
      <c r="AQ10" s="538">
        <f>Aug!AC9</f>
        <v>0</v>
      </c>
      <c r="AR10" s="538"/>
      <c r="AS10" s="538"/>
      <c r="AT10" s="538"/>
      <c r="AU10" s="118">
        <f t="shared" si="0"/>
        <v>0</v>
      </c>
      <c r="AV10" s="122">
        <f>Aug!Y42</f>
        <v>0</v>
      </c>
      <c r="AW10" s="118" t="e">
        <f t="shared" si="1"/>
        <v>#DIV/0!</v>
      </c>
      <c r="AX10" s="122">
        <f>Aug!Y23</f>
        <v>0</v>
      </c>
      <c r="AY10" s="538">
        <f t="shared" si="2"/>
        <v>0</v>
      </c>
      <c r="AZ10" s="562"/>
      <c r="BA10" s="121"/>
    </row>
    <row r="11" spans="1:54" ht="15" customHeight="1" x14ac:dyDescent="0.2">
      <c r="A11" s="112"/>
      <c r="B11" s="60"/>
      <c r="C11" s="296" t="s">
        <v>72</v>
      </c>
      <c r="D11" s="297"/>
      <c r="E11" s="297"/>
      <c r="F11" s="297"/>
      <c r="G11" s="297"/>
      <c r="H11" s="297"/>
      <c r="I11" s="297"/>
      <c r="J11" s="492"/>
      <c r="K11" s="430">
        <f>'1st QTR'!K11+'2nd QTR'!K11+'3rd QTR'!K11+'4th QTR'!K11</f>
        <v>0</v>
      </c>
      <c r="L11" s="431"/>
      <c r="M11" s="432"/>
      <c r="N11" s="61"/>
      <c r="O11" s="124" t="s">
        <v>44</v>
      </c>
      <c r="P11" s="264" t="s">
        <v>330</v>
      </c>
      <c r="Q11" s="265"/>
      <c r="R11" s="265"/>
      <c r="S11" s="265"/>
      <c r="T11" s="265"/>
      <c r="U11" s="265"/>
      <c r="V11" s="265"/>
      <c r="W11" s="265"/>
      <c r="X11" s="265"/>
      <c r="Y11" s="265"/>
      <c r="Z11" s="265"/>
      <c r="AA11" s="516"/>
      <c r="AB11" s="64"/>
      <c r="AC11" s="112"/>
      <c r="AO11" s="211">
        <f t="shared" si="3"/>
        <v>0</v>
      </c>
      <c r="AP11" s="123" t="s">
        <v>341</v>
      </c>
      <c r="AQ11" s="538">
        <f>Sep!AC9</f>
        <v>0</v>
      </c>
      <c r="AR11" s="538"/>
      <c r="AS11" s="538"/>
      <c r="AT11" s="538"/>
      <c r="AU11" s="118">
        <f t="shared" si="0"/>
        <v>0</v>
      </c>
      <c r="AV11" s="122">
        <f>Sep!Y42</f>
        <v>0</v>
      </c>
      <c r="AW11" s="118" t="e">
        <f t="shared" si="1"/>
        <v>#DIV/0!</v>
      </c>
      <c r="AX11" s="122">
        <f>Sep!Y23</f>
        <v>0</v>
      </c>
      <c r="AY11" s="538">
        <f t="shared" si="2"/>
        <v>0</v>
      </c>
      <c r="AZ11" s="562"/>
      <c r="BA11" s="121"/>
    </row>
    <row r="12" spans="1:54" ht="15" customHeight="1" x14ac:dyDescent="0.2">
      <c r="A12" s="112"/>
      <c r="B12" s="60"/>
      <c r="C12" s="296" t="s">
        <v>73</v>
      </c>
      <c r="D12" s="297"/>
      <c r="E12" s="297"/>
      <c r="F12" s="297"/>
      <c r="G12" s="297"/>
      <c r="H12" s="297"/>
      <c r="I12" s="297"/>
      <c r="J12" s="492"/>
      <c r="K12" s="430">
        <f>'1st QTR'!K12+'2nd QTR'!K12+'3rd QTR'!K12+'4th QTR'!K12</f>
        <v>0</v>
      </c>
      <c r="L12" s="431"/>
      <c r="M12" s="432"/>
      <c r="N12" s="61"/>
      <c r="O12" s="61"/>
      <c r="P12" s="460" t="s">
        <v>340</v>
      </c>
      <c r="Q12" s="461"/>
      <c r="R12" s="461"/>
      <c r="S12" s="461"/>
      <c r="T12" s="461"/>
      <c r="U12" s="461"/>
      <c r="V12" s="461"/>
      <c r="W12" s="457">
        <f>'1st QTR'!W12+'2nd QTR'!W12+'3rd QTR'!W12+'4th QTR'!W12</f>
        <v>0</v>
      </c>
      <c r="X12" s="458"/>
      <c r="Y12" s="458"/>
      <c r="Z12" s="458"/>
      <c r="AA12" s="459"/>
      <c r="AB12" s="61"/>
      <c r="AC12" s="112"/>
      <c r="AO12" s="211">
        <f t="shared" si="3"/>
        <v>0</v>
      </c>
      <c r="AP12" s="123" t="s">
        <v>339</v>
      </c>
      <c r="AQ12" s="538">
        <f>Oct!AC9</f>
        <v>0</v>
      </c>
      <c r="AR12" s="538"/>
      <c r="AS12" s="538"/>
      <c r="AT12" s="538"/>
      <c r="AU12" s="118">
        <f t="shared" si="0"/>
        <v>0</v>
      </c>
      <c r="AV12" s="122">
        <f>Oct!Y42</f>
        <v>0</v>
      </c>
      <c r="AW12" s="118" t="e">
        <f t="shared" si="1"/>
        <v>#DIV/0!</v>
      </c>
      <c r="AX12" s="122">
        <f>Oct!Y23</f>
        <v>0</v>
      </c>
      <c r="AY12" s="538">
        <f t="shared" si="2"/>
        <v>0</v>
      </c>
      <c r="AZ12" s="562"/>
      <c r="BA12" s="121"/>
    </row>
    <row r="13" spans="1:54" ht="15" customHeight="1" x14ac:dyDescent="0.2">
      <c r="A13" s="112"/>
      <c r="B13" s="60"/>
      <c r="C13" s="453" t="s">
        <v>74</v>
      </c>
      <c r="D13" s="454"/>
      <c r="E13" s="454"/>
      <c r="F13" s="454"/>
      <c r="G13" s="454"/>
      <c r="H13" s="454"/>
      <c r="I13" s="454"/>
      <c r="J13" s="517"/>
      <c r="K13" s="430">
        <f>'1st QTR'!K13+'2nd QTR'!K13+'3rd QTR'!K13+'4th QTR'!K13</f>
        <v>0</v>
      </c>
      <c r="L13" s="431"/>
      <c r="M13" s="432"/>
      <c r="N13" s="61"/>
      <c r="O13" s="61"/>
      <c r="P13" s="460" t="s">
        <v>338</v>
      </c>
      <c r="Q13" s="461"/>
      <c r="R13" s="461"/>
      <c r="S13" s="461"/>
      <c r="T13" s="461"/>
      <c r="U13" s="461"/>
      <c r="V13" s="461"/>
      <c r="W13" s="518">
        <f>'1st QTR'!W13+'2nd QTR'!W13+'3rd QTR'!W13+'4th QTR'!W13</f>
        <v>0</v>
      </c>
      <c r="X13" s="458"/>
      <c r="Y13" s="458"/>
      <c r="Z13" s="458"/>
      <c r="AA13" s="459"/>
      <c r="AB13" s="61"/>
      <c r="AC13" s="112"/>
      <c r="AO13" s="211">
        <f t="shared" si="3"/>
        <v>0</v>
      </c>
      <c r="AP13" s="123" t="s">
        <v>337</v>
      </c>
      <c r="AQ13" s="538">
        <f>Nov!AC9</f>
        <v>0</v>
      </c>
      <c r="AR13" s="538"/>
      <c r="AS13" s="538"/>
      <c r="AT13" s="538"/>
      <c r="AU13" s="118">
        <f t="shared" si="0"/>
        <v>0</v>
      </c>
      <c r="AV13" s="122">
        <f>Nov!Y42</f>
        <v>0</v>
      </c>
      <c r="AW13" s="118" t="e">
        <f t="shared" si="1"/>
        <v>#DIV/0!</v>
      </c>
      <c r="AX13" s="122">
        <f>Nov!Y23</f>
        <v>0</v>
      </c>
      <c r="AY13" s="538">
        <f t="shared" si="2"/>
        <v>0</v>
      </c>
      <c r="AZ13" s="562"/>
      <c r="BA13" s="121"/>
    </row>
    <row r="14" spans="1:54" ht="15" customHeight="1" x14ac:dyDescent="0.2">
      <c r="A14" s="112"/>
      <c r="B14" s="60"/>
      <c r="C14" s="296" t="s">
        <v>75</v>
      </c>
      <c r="D14" s="297"/>
      <c r="E14" s="297"/>
      <c r="F14" s="297"/>
      <c r="G14" s="297"/>
      <c r="H14" s="297"/>
      <c r="I14" s="297"/>
      <c r="J14" s="492"/>
      <c r="K14" s="430">
        <f>'1st QTR'!K14+'2nd QTR'!K14+'3rd QTR'!K14+'4th QTR'!K14</f>
        <v>0</v>
      </c>
      <c r="L14" s="431"/>
      <c r="M14" s="432"/>
      <c r="N14" s="61"/>
      <c r="O14" s="61"/>
      <c r="P14" s="462" t="s">
        <v>336</v>
      </c>
      <c r="Q14" s="463"/>
      <c r="R14" s="463"/>
      <c r="S14" s="463"/>
      <c r="T14" s="463"/>
      <c r="U14" s="463"/>
      <c r="V14" s="463"/>
      <c r="W14" s="463"/>
      <c r="X14" s="298"/>
      <c r="Y14" s="430">
        <f>'1st QTR'!Y14+'2nd QTR'!Y14+'3rd QTR'!Y14+'4th QTR'!Y14</f>
        <v>0</v>
      </c>
      <c r="Z14" s="431"/>
      <c r="AA14" s="432"/>
      <c r="AB14" s="61"/>
      <c r="AC14" s="112"/>
      <c r="AO14" s="211">
        <f t="shared" si="3"/>
        <v>0</v>
      </c>
      <c r="AP14" s="123" t="s">
        <v>335</v>
      </c>
      <c r="AQ14" s="538">
        <f>Dec!AC9</f>
        <v>0</v>
      </c>
      <c r="AR14" s="538"/>
      <c r="AS14" s="538"/>
      <c r="AT14" s="538"/>
      <c r="AU14" s="118">
        <f t="shared" si="0"/>
        <v>0</v>
      </c>
      <c r="AV14" s="122">
        <f>Dec!Y42</f>
        <v>0</v>
      </c>
      <c r="AW14" s="118" t="e">
        <f t="shared" si="1"/>
        <v>#DIV/0!</v>
      </c>
      <c r="AX14" s="122">
        <f>Dec!Y23</f>
        <v>0</v>
      </c>
      <c r="AY14" s="538">
        <f t="shared" si="2"/>
        <v>0</v>
      </c>
      <c r="AZ14" s="562"/>
      <c r="BA14" s="121"/>
    </row>
    <row r="15" spans="1:54" ht="15" customHeight="1" x14ac:dyDescent="0.2">
      <c r="A15" s="112"/>
      <c r="B15" s="60"/>
      <c r="C15" s="296" t="s">
        <v>76</v>
      </c>
      <c r="D15" s="297"/>
      <c r="E15" s="297"/>
      <c r="F15" s="297"/>
      <c r="G15" s="297"/>
      <c r="H15" s="297"/>
      <c r="I15" s="297"/>
      <c r="J15" s="492"/>
      <c r="K15" s="430">
        <f>'1st QTR'!K15+'2nd QTR'!K15+'3rd QTR'!K15+'4th QTR'!K15</f>
        <v>0</v>
      </c>
      <c r="L15" s="431"/>
      <c r="M15" s="432"/>
      <c r="N15" s="61"/>
      <c r="O15" s="61"/>
      <c r="P15" s="462" t="s">
        <v>334</v>
      </c>
      <c r="Q15" s="463"/>
      <c r="R15" s="463"/>
      <c r="S15" s="463"/>
      <c r="T15" s="463"/>
      <c r="U15" s="463"/>
      <c r="V15" s="463"/>
      <c r="W15" s="463"/>
      <c r="X15" s="298"/>
      <c r="Y15" s="430">
        <f>'1st QTR'!Y15+'2nd QTR'!Y15+'3rd QTR'!Y15+'4th QTR'!Y15</f>
        <v>0</v>
      </c>
      <c r="Z15" s="431"/>
      <c r="AA15" s="432"/>
      <c r="AB15" s="61"/>
      <c r="AC15" s="112"/>
      <c r="AO15" s="212">
        <f>SUM(AO3:AO14)</f>
        <v>1</v>
      </c>
      <c r="AP15" s="123" t="s">
        <v>20</v>
      </c>
      <c r="AQ15" s="538">
        <f>AQ3+AQ4+AQ5+AQ6+AQ7+AQ8+AQ9+AQ10+AQ11+AQ12+AQ13+AQ14</f>
        <v>1</v>
      </c>
      <c r="AR15" s="562"/>
      <c r="AS15" s="562"/>
      <c r="AT15" s="562"/>
      <c r="AU15" s="118">
        <f t="shared" si="0"/>
        <v>1</v>
      </c>
      <c r="AV15" s="122">
        <f>AV3+AV4+AV5+AV6+AV7+AV8+AV9+AV10+AV11+AV12+AV13+AV14</f>
        <v>1</v>
      </c>
      <c r="AW15" s="118">
        <f t="shared" si="1"/>
        <v>1</v>
      </c>
      <c r="AX15" s="122">
        <f>AX3+AX4+AX5+AX6+AX7+AX8+AX9+AX10+AX11+AX12+AX13+AX14</f>
        <v>0</v>
      </c>
      <c r="AY15" s="538">
        <f t="shared" si="2"/>
        <v>1</v>
      </c>
      <c r="AZ15" s="562"/>
      <c r="BA15" s="121"/>
    </row>
    <row r="16" spans="1:54" ht="15" customHeight="1" x14ac:dyDescent="0.2">
      <c r="A16" s="112"/>
      <c r="B16" s="60"/>
      <c r="C16" s="296" t="s">
        <v>77</v>
      </c>
      <c r="D16" s="297"/>
      <c r="E16" s="297"/>
      <c r="F16" s="297"/>
      <c r="G16" s="297"/>
      <c r="H16" s="297"/>
      <c r="I16" s="297"/>
      <c r="J16" s="492"/>
      <c r="K16" s="430">
        <f>'1st QTR'!K16+'2nd QTR'!K16+'3rd QTR'!K16+'4th QTR'!K16</f>
        <v>0</v>
      </c>
      <c r="L16" s="431"/>
      <c r="M16" s="432"/>
      <c r="N16" s="61"/>
      <c r="O16" s="61"/>
      <c r="P16" s="462" t="s">
        <v>333</v>
      </c>
      <c r="Q16" s="463"/>
      <c r="R16" s="463"/>
      <c r="S16" s="463"/>
      <c r="T16" s="463"/>
      <c r="U16" s="463"/>
      <c r="V16" s="463"/>
      <c r="W16" s="463"/>
      <c r="X16" s="298"/>
      <c r="Y16" s="430">
        <f>'1st QTR'!Y16+'2nd QTR'!Y16+'3rd QTR'!Y16+'4th QTR'!Y16</f>
        <v>0</v>
      </c>
      <c r="Z16" s="431"/>
      <c r="AA16" s="432"/>
      <c r="AB16" s="61"/>
      <c r="AC16" s="112"/>
      <c r="AO16" s="213" t="e">
        <f ca="1">AP17/AO15</f>
        <v>#N/A</v>
      </c>
      <c r="BA16" s="112"/>
    </row>
    <row r="17" spans="1:53" ht="15" customHeight="1" x14ac:dyDescent="0.25">
      <c r="A17" s="112"/>
      <c r="B17" s="60"/>
      <c r="C17" s="486" t="s">
        <v>332</v>
      </c>
      <c r="D17" s="253"/>
      <c r="E17" s="253"/>
      <c r="F17" s="253"/>
      <c r="G17" s="254"/>
      <c r="H17" s="525">
        <v>0</v>
      </c>
      <c r="I17" s="526"/>
      <c r="J17" s="527"/>
      <c r="K17" s="430">
        <f>'1st QTR'!K17+'2nd QTR'!K17+'3rd QTR'!K17+'4th QTR'!K17</f>
        <v>0</v>
      </c>
      <c r="L17" s="431"/>
      <c r="M17" s="432"/>
      <c r="N17" s="61"/>
      <c r="O17" s="61"/>
      <c r="P17" s="462" t="s">
        <v>331</v>
      </c>
      <c r="Q17" s="463"/>
      <c r="R17" s="463"/>
      <c r="S17" s="463"/>
      <c r="T17" s="463"/>
      <c r="U17" s="463"/>
      <c r="V17" s="463"/>
      <c r="W17" s="463"/>
      <c r="X17" s="298"/>
      <c r="Y17" s="430">
        <f>'1st QTR'!Y17+'2nd QTR'!Y17+'3rd QTR'!Y17+'4th QTR'!Y17</f>
        <v>0</v>
      </c>
      <c r="Z17" s="431"/>
      <c r="AA17" s="432"/>
      <c r="AB17" s="61"/>
      <c r="AC17" s="112"/>
      <c r="AE17" s="558" t="s">
        <v>459</v>
      </c>
      <c r="AF17" s="559"/>
      <c r="AG17" s="559"/>
      <c r="AH17" s="559"/>
      <c r="AI17" s="559"/>
      <c r="AJ17" s="559"/>
      <c r="AK17" s="559"/>
      <c r="AL17" s="559"/>
      <c r="AM17" s="559"/>
      <c r="AN17" s="560"/>
      <c r="AO17" s="192"/>
      <c r="AP17" s="543" t="e">
        <f ca="1">'2024 Tax Estimator'!E32</f>
        <v>#N/A</v>
      </c>
      <c r="AQ17" s="544"/>
      <c r="AR17" s="545"/>
      <c r="AS17" s="210"/>
      <c r="AT17" s="546" t="s">
        <v>453</v>
      </c>
      <c r="AU17" s="547"/>
      <c r="AV17" s="547"/>
      <c r="AW17" s="548"/>
      <c r="AX17" s="552" t="s">
        <v>455</v>
      </c>
      <c r="AY17" s="553"/>
      <c r="AZ17" s="554"/>
      <c r="BA17" s="112"/>
    </row>
    <row r="18" spans="1:53" ht="15" customHeight="1" x14ac:dyDescent="0.25">
      <c r="A18" s="112"/>
      <c r="B18" s="60"/>
      <c r="C18" s="453" t="s">
        <v>78</v>
      </c>
      <c r="D18" s="454"/>
      <c r="E18" s="454"/>
      <c r="F18" s="454"/>
      <c r="G18" s="454"/>
      <c r="H18" s="454"/>
      <c r="I18" s="454"/>
      <c r="J18" s="517"/>
      <c r="K18" s="430">
        <f>'1st QTR'!K18+'2nd QTR'!K18+'3rd QTR'!K18+'4th QTR'!K18</f>
        <v>0</v>
      </c>
      <c r="L18" s="431"/>
      <c r="M18" s="432"/>
      <c r="N18" s="61"/>
      <c r="O18" s="61"/>
      <c r="P18" s="464" t="s">
        <v>304</v>
      </c>
      <c r="Q18" s="465"/>
      <c r="R18" s="465"/>
      <c r="S18" s="465"/>
      <c r="T18" s="465"/>
      <c r="U18" s="465"/>
      <c r="V18" s="465"/>
      <c r="W18" s="465"/>
      <c r="X18" s="466"/>
      <c r="Y18" s="430">
        <f>'1st QTR'!Y18+'2nd QTR'!Y18+'3rd QTR'!Y18+'4th QTR'!Y18</f>
        <v>0</v>
      </c>
      <c r="Z18" s="431"/>
      <c r="AA18" s="432"/>
      <c r="AB18" s="61"/>
      <c r="AC18" s="112"/>
      <c r="AE18" s="539" t="s">
        <v>458</v>
      </c>
      <c r="AF18" s="539"/>
      <c r="AG18" s="539"/>
      <c r="AH18" s="539"/>
      <c r="AI18" s="539"/>
      <c r="AJ18" s="539"/>
      <c r="AK18" s="539"/>
      <c r="AL18" s="539"/>
      <c r="AM18" s="539"/>
      <c r="AN18" s="539"/>
      <c r="AP18" s="543" t="e">
        <f ca="1">'2024 Tax Estimator'!F32</f>
        <v>#N/A</v>
      </c>
      <c r="AQ18" s="544"/>
      <c r="AR18" s="545"/>
      <c r="AT18" s="549"/>
      <c r="AU18" s="550"/>
      <c r="AV18" s="550"/>
      <c r="AW18" s="551"/>
      <c r="AX18" s="555"/>
      <c r="AY18" s="556"/>
      <c r="AZ18" s="557"/>
      <c r="BA18" s="112"/>
    </row>
    <row r="19" spans="1:53" ht="15" customHeight="1" x14ac:dyDescent="0.2">
      <c r="A19" s="112"/>
      <c r="B19" s="60"/>
      <c r="C19" s="296" t="s">
        <v>80</v>
      </c>
      <c r="D19" s="297"/>
      <c r="E19" s="297"/>
      <c r="F19" s="297"/>
      <c r="G19" s="297"/>
      <c r="H19" s="297"/>
      <c r="I19" s="297"/>
      <c r="J19" s="492"/>
      <c r="K19" s="430">
        <f>'1st QTR'!K19+'2nd QTR'!K19+'3rd QTR'!K19+'4th QTR'!K19</f>
        <v>0</v>
      </c>
      <c r="L19" s="431"/>
      <c r="M19" s="432"/>
      <c r="N19" s="61"/>
      <c r="O19" s="61"/>
      <c r="P19" s="464" t="s">
        <v>304</v>
      </c>
      <c r="Q19" s="465"/>
      <c r="R19" s="465"/>
      <c r="S19" s="465"/>
      <c r="T19" s="465"/>
      <c r="U19" s="465"/>
      <c r="V19" s="465"/>
      <c r="W19" s="465"/>
      <c r="X19" s="466"/>
      <c r="Y19" s="430">
        <f>'1st QTR'!Y19+'2nd QTR'!Y19+'3rd QTR'!Y19+'4th QTR'!Y19</f>
        <v>0</v>
      </c>
      <c r="Z19" s="431"/>
      <c r="AA19" s="432"/>
      <c r="AB19" s="61"/>
      <c r="AC19" s="112"/>
      <c r="BA19" s="112"/>
    </row>
    <row r="20" spans="1:53" ht="15" customHeight="1" x14ac:dyDescent="0.2">
      <c r="A20" s="112"/>
      <c r="B20" s="60"/>
      <c r="C20" s="528" t="s">
        <v>81</v>
      </c>
      <c r="D20" s="529"/>
      <c r="E20" s="529"/>
      <c r="F20" s="529"/>
      <c r="G20" s="529"/>
      <c r="H20" s="529"/>
      <c r="I20" s="529"/>
      <c r="J20" s="530"/>
      <c r="K20" s="430">
        <f>'1st QTR'!K20+'2nd QTR'!K20+'3rd QTR'!K20+'4th QTR'!K20</f>
        <v>0</v>
      </c>
      <c r="L20" s="431"/>
      <c r="M20" s="432"/>
      <c r="N20" s="61"/>
      <c r="O20" s="61"/>
      <c r="P20" s="460" t="s">
        <v>330</v>
      </c>
      <c r="Q20" s="461"/>
      <c r="R20" s="461"/>
      <c r="S20" s="461"/>
      <c r="T20" s="461"/>
      <c r="U20" s="461"/>
      <c r="V20" s="461"/>
      <c r="W20" s="457">
        <f>W12+W13+Y14-Y15+Y16+Y17+Y18+Y19</f>
        <v>0</v>
      </c>
      <c r="X20" s="513"/>
      <c r="Y20" s="513"/>
      <c r="Z20" s="513"/>
      <c r="AA20" s="514"/>
      <c r="AB20" s="61"/>
      <c r="AC20" s="112"/>
      <c r="AE20" s="539" t="s">
        <v>329</v>
      </c>
      <c r="AF20" s="539"/>
      <c r="AG20" s="539"/>
      <c r="AH20" s="539"/>
      <c r="AI20" s="539"/>
      <c r="AJ20" s="539"/>
      <c r="AK20" s="539"/>
      <c r="AL20" s="539"/>
      <c r="AM20" s="539"/>
      <c r="AN20" s="539"/>
      <c r="AQ20" s="539" t="s">
        <v>328</v>
      </c>
      <c r="AR20" s="539"/>
      <c r="AS20" s="539"/>
      <c r="AT20" s="539"/>
      <c r="AU20" s="539" t="s">
        <v>327</v>
      </c>
      <c r="AV20" s="563"/>
      <c r="AW20" s="539" t="s">
        <v>326</v>
      </c>
      <c r="AX20" s="563"/>
      <c r="AY20" s="120" t="s">
        <v>325</v>
      </c>
      <c r="BA20" s="112"/>
    </row>
    <row r="21" spans="1:53" ht="15" customHeight="1" x14ac:dyDescent="0.2">
      <c r="A21" s="112"/>
      <c r="B21" s="60"/>
      <c r="C21" s="296" t="s">
        <v>82</v>
      </c>
      <c r="D21" s="297"/>
      <c r="E21" s="297"/>
      <c r="F21" s="297"/>
      <c r="G21" s="297"/>
      <c r="H21" s="297"/>
      <c r="I21" s="297"/>
      <c r="J21" s="492"/>
      <c r="K21" s="430">
        <f>'1st QTR'!K21+'2nd QTR'!K21+'3rd QTR'!K21+'4th QTR'!K21</f>
        <v>0</v>
      </c>
      <c r="L21" s="431"/>
      <c r="M21" s="432"/>
      <c r="N21" s="61"/>
      <c r="O21" s="61"/>
      <c r="P21" s="61"/>
      <c r="Q21" s="61"/>
      <c r="R21" s="61"/>
      <c r="S21" s="61"/>
      <c r="T21" s="61"/>
      <c r="U21" s="61"/>
      <c r="V21" s="61"/>
      <c r="W21" s="61"/>
      <c r="X21" s="61"/>
      <c r="Y21" s="61"/>
      <c r="Z21" s="61"/>
      <c r="AA21" s="61"/>
      <c r="AB21" s="61"/>
      <c r="AC21" s="112"/>
      <c r="BA21" s="112"/>
    </row>
    <row r="22" spans="1:53" ht="15" customHeight="1" x14ac:dyDescent="0.2">
      <c r="A22" s="112"/>
      <c r="B22" s="60"/>
      <c r="C22" s="519" t="s">
        <v>379</v>
      </c>
      <c r="D22" s="520"/>
      <c r="E22" s="520"/>
      <c r="F22" s="520"/>
      <c r="G22" s="520"/>
      <c r="H22" s="252"/>
      <c r="I22" s="252"/>
      <c r="J22" s="521"/>
      <c r="K22" s="430">
        <f>'1st QTR'!K22+'2nd QTR'!K22+'3rd QTR'!K22+'4th QTR'!K22</f>
        <v>0</v>
      </c>
      <c r="L22" s="431"/>
      <c r="M22" s="432"/>
      <c r="N22" s="61"/>
      <c r="O22" s="64"/>
      <c r="P22" s="515" t="s">
        <v>324</v>
      </c>
      <c r="Q22" s="265"/>
      <c r="R22" s="265"/>
      <c r="S22" s="265"/>
      <c r="T22" s="265"/>
      <c r="U22" s="265"/>
      <c r="V22" s="265"/>
      <c r="W22" s="265"/>
      <c r="X22" s="265"/>
      <c r="Y22" s="265"/>
      <c r="Z22" s="265"/>
      <c r="AA22" s="516"/>
      <c r="AB22" s="64"/>
      <c r="AC22" s="112"/>
      <c r="AE22" s="540" t="s">
        <v>323</v>
      </c>
      <c r="AF22" s="541"/>
      <c r="AG22" s="541"/>
      <c r="AH22" s="541"/>
      <c r="AI22" s="542"/>
      <c r="AJ22" s="535">
        <f>AQ3+AQ4+AQ5</f>
        <v>1</v>
      </c>
      <c r="AK22" s="536"/>
      <c r="AL22" s="536"/>
      <c r="AM22" s="536"/>
      <c r="AN22" s="537"/>
      <c r="AQ22" s="535">
        <f>AV3+AV4+AV5</f>
        <v>1</v>
      </c>
      <c r="AR22" s="536"/>
      <c r="AS22" s="536"/>
      <c r="AT22" s="536"/>
      <c r="AU22" s="535">
        <f>AX3+AX4+AX5</f>
        <v>0</v>
      </c>
      <c r="AV22" s="536"/>
      <c r="AW22" s="535">
        <f>AQ22+AU22</f>
        <v>1</v>
      </c>
      <c r="AX22" s="536"/>
      <c r="AY22" s="118">
        <f>AW22/AJ22</f>
        <v>1</v>
      </c>
      <c r="BA22" s="112"/>
    </row>
    <row r="23" spans="1:53" ht="15" customHeight="1" x14ac:dyDescent="0.2">
      <c r="A23" s="112"/>
      <c r="B23" s="60"/>
      <c r="C23" s="453" t="s">
        <v>83</v>
      </c>
      <c r="D23" s="454"/>
      <c r="E23" s="454"/>
      <c r="F23" s="454"/>
      <c r="G23" s="454"/>
      <c r="H23" s="454"/>
      <c r="I23" s="454"/>
      <c r="J23" s="517"/>
      <c r="K23" s="430">
        <f>'1st QTR'!K23+'2nd QTR'!K23+'3rd QTR'!K23+'4th QTR'!K23</f>
        <v>0</v>
      </c>
      <c r="L23" s="431"/>
      <c r="M23" s="432"/>
      <c r="N23" s="61"/>
      <c r="O23" s="61"/>
      <c r="P23" s="444" t="s">
        <v>322</v>
      </c>
      <c r="Q23" s="445"/>
      <c r="R23" s="445"/>
      <c r="S23" s="445"/>
      <c r="T23" s="445"/>
      <c r="U23" s="445"/>
      <c r="V23" s="445"/>
      <c r="W23" s="445"/>
      <c r="X23" s="446"/>
      <c r="Y23" s="447">
        <f>'1st QTR'!Y23+'2nd QTR'!Y23+'3rd QTR'!Y23+'4th QTR'!Y23</f>
        <v>0</v>
      </c>
      <c r="Z23" s="448"/>
      <c r="AA23" s="449"/>
      <c r="AB23" s="61"/>
      <c r="AC23" s="112"/>
      <c r="BA23" s="112"/>
    </row>
    <row r="24" spans="1:53" ht="15" customHeight="1" x14ac:dyDescent="0.2">
      <c r="A24" s="112"/>
      <c r="B24" s="60"/>
      <c r="C24" s="522" t="s">
        <v>321</v>
      </c>
      <c r="D24" s="523"/>
      <c r="E24" s="523"/>
      <c r="F24" s="523"/>
      <c r="G24" s="523"/>
      <c r="H24" s="523"/>
      <c r="I24" s="523"/>
      <c r="J24" s="524"/>
      <c r="K24" s="430">
        <f>'1st QTR'!K24+'2nd QTR'!K24+'3rd QTR'!K24+'4th QTR'!K24</f>
        <v>0</v>
      </c>
      <c r="L24" s="431"/>
      <c r="M24" s="432"/>
      <c r="N24" s="61"/>
      <c r="O24" s="61"/>
      <c r="P24" s="462" t="s">
        <v>320</v>
      </c>
      <c r="Q24" s="463"/>
      <c r="R24" s="463"/>
      <c r="S24" s="463"/>
      <c r="T24" s="463"/>
      <c r="U24" s="463"/>
      <c r="V24" s="463"/>
      <c r="W24" s="463"/>
      <c r="X24" s="298"/>
      <c r="Y24" s="447">
        <f>'1st QTR'!Y24+'2nd QTR'!Y24+'3rd QTR'!Y24+'4th QTR'!Y24</f>
        <v>0</v>
      </c>
      <c r="Z24" s="448"/>
      <c r="AA24" s="449"/>
      <c r="AB24" s="61"/>
      <c r="AC24" s="112"/>
      <c r="AE24" s="540" t="s">
        <v>319</v>
      </c>
      <c r="AF24" s="541"/>
      <c r="AG24" s="541"/>
      <c r="AH24" s="541"/>
      <c r="AI24" s="542"/>
      <c r="AJ24" s="535">
        <f>AQ6+AQ7+AQ8</f>
        <v>0</v>
      </c>
      <c r="AK24" s="536"/>
      <c r="AL24" s="536"/>
      <c r="AM24" s="536"/>
      <c r="AN24" s="537"/>
      <c r="AQ24" s="535">
        <f>AV6+AV7+AV8</f>
        <v>0</v>
      </c>
      <c r="AR24" s="536"/>
      <c r="AS24" s="536"/>
      <c r="AT24" s="536"/>
      <c r="AU24" s="535">
        <f>AX6+AX7+AX8</f>
        <v>0</v>
      </c>
      <c r="AV24" s="536"/>
      <c r="AW24" s="535">
        <f>AQ24+AU24</f>
        <v>0</v>
      </c>
      <c r="AX24" s="536"/>
      <c r="AY24" s="118" t="e">
        <f>AW24/AJ24</f>
        <v>#DIV/0!</v>
      </c>
      <c r="BA24" s="112"/>
    </row>
    <row r="25" spans="1:53" ht="15" customHeight="1" x14ac:dyDescent="0.2">
      <c r="A25" s="112"/>
      <c r="B25" s="60"/>
      <c r="C25" s="296" t="s">
        <v>84</v>
      </c>
      <c r="D25" s="297"/>
      <c r="E25" s="297"/>
      <c r="F25" s="297"/>
      <c r="G25" s="297"/>
      <c r="H25" s="297"/>
      <c r="I25" s="297"/>
      <c r="J25" s="492"/>
      <c r="K25" s="430">
        <f>'1st QTR'!K25+'2nd QTR'!K25+'3rd QTR'!K25+'4th QTR'!K25</f>
        <v>0</v>
      </c>
      <c r="L25" s="431"/>
      <c r="M25" s="432"/>
      <c r="N25" s="61"/>
      <c r="O25" s="61"/>
      <c r="P25" s="462" t="s">
        <v>318</v>
      </c>
      <c r="Q25" s="463"/>
      <c r="R25" s="463"/>
      <c r="S25" s="463"/>
      <c r="T25" s="463"/>
      <c r="U25" s="463"/>
      <c r="V25" s="463"/>
      <c r="W25" s="463"/>
      <c r="X25" s="298"/>
      <c r="Y25" s="447">
        <f>'1st QTR'!Y25+'2nd QTR'!Y25+'3rd QTR'!Y25+'4th QTR'!Y25</f>
        <v>0</v>
      </c>
      <c r="Z25" s="448"/>
      <c r="AA25" s="449"/>
      <c r="AB25" s="61"/>
      <c r="AC25" s="112"/>
      <c r="BA25" s="112"/>
    </row>
    <row r="26" spans="1:53" ht="15" customHeight="1" x14ac:dyDescent="0.2">
      <c r="A26" s="112"/>
      <c r="B26" s="60"/>
      <c r="C26" s="296" t="s">
        <v>85</v>
      </c>
      <c r="D26" s="297"/>
      <c r="E26" s="297"/>
      <c r="F26" s="297"/>
      <c r="G26" s="297"/>
      <c r="H26" s="297"/>
      <c r="I26" s="297"/>
      <c r="J26" s="492"/>
      <c r="K26" s="430">
        <f>'1st QTR'!K26+'2nd QTR'!K26+'3rd QTR'!K26+'4th QTR'!K26</f>
        <v>0</v>
      </c>
      <c r="L26" s="431"/>
      <c r="M26" s="432"/>
      <c r="N26" s="61"/>
      <c r="O26" s="61"/>
      <c r="P26" s="462" t="s">
        <v>317</v>
      </c>
      <c r="Q26" s="463"/>
      <c r="R26" s="463"/>
      <c r="S26" s="463"/>
      <c r="T26" s="463"/>
      <c r="U26" s="463"/>
      <c r="V26" s="463"/>
      <c r="W26" s="463"/>
      <c r="X26" s="298"/>
      <c r="Y26" s="447">
        <f>'1st QTR'!Y26+'2nd QTR'!Y26+'3rd QTR'!Y26+'4th QTR'!Y26</f>
        <v>0</v>
      </c>
      <c r="Z26" s="448"/>
      <c r="AA26" s="449"/>
      <c r="AB26" s="61"/>
      <c r="AC26" s="112"/>
      <c r="AE26" s="540" t="s">
        <v>316</v>
      </c>
      <c r="AF26" s="541"/>
      <c r="AG26" s="541"/>
      <c r="AH26" s="541"/>
      <c r="AI26" s="542"/>
      <c r="AJ26" s="535">
        <f>AQ9+AQ10+AQ11</f>
        <v>0</v>
      </c>
      <c r="AK26" s="536"/>
      <c r="AL26" s="536"/>
      <c r="AM26" s="536"/>
      <c r="AN26" s="537"/>
      <c r="AQ26" s="535">
        <f>AV9+AV10+AV11</f>
        <v>0</v>
      </c>
      <c r="AR26" s="536"/>
      <c r="AS26" s="536"/>
      <c r="AT26" s="536"/>
      <c r="AU26" s="535">
        <f>AX9+AX10+AX11</f>
        <v>0</v>
      </c>
      <c r="AV26" s="536"/>
      <c r="AW26" s="535">
        <f>AQ26+AU26</f>
        <v>0</v>
      </c>
      <c r="AX26" s="536"/>
      <c r="AY26" s="118" t="e">
        <f>AW26/AJ26</f>
        <v>#DIV/0!</v>
      </c>
      <c r="BA26" s="112"/>
    </row>
    <row r="27" spans="1:53" ht="15" customHeight="1" x14ac:dyDescent="0.2">
      <c r="A27" s="112"/>
      <c r="B27" s="60"/>
      <c r="C27" s="296" t="s">
        <v>86</v>
      </c>
      <c r="D27" s="297"/>
      <c r="E27" s="297"/>
      <c r="F27" s="297"/>
      <c r="G27" s="297"/>
      <c r="H27" s="297"/>
      <c r="I27" s="297"/>
      <c r="J27" s="492"/>
      <c r="K27" s="430">
        <f>'1st QTR'!K27+'2nd QTR'!K27+'3rd QTR'!K27+'4th QTR'!K27</f>
        <v>0</v>
      </c>
      <c r="L27" s="431"/>
      <c r="M27" s="432"/>
      <c r="N27" s="61"/>
      <c r="O27" s="61"/>
      <c r="P27" s="462" t="s">
        <v>315</v>
      </c>
      <c r="Q27" s="463"/>
      <c r="R27" s="463"/>
      <c r="S27" s="463"/>
      <c r="T27" s="463"/>
      <c r="U27" s="463"/>
      <c r="V27" s="463"/>
      <c r="W27" s="463"/>
      <c r="X27" s="298"/>
      <c r="Y27" s="447">
        <f>'1st QTR'!Y27+'2nd QTR'!Y27+'3rd QTR'!Y27+'4th QTR'!Y27</f>
        <v>0</v>
      </c>
      <c r="Z27" s="448"/>
      <c r="AA27" s="449"/>
      <c r="AB27" s="61"/>
      <c r="AC27" s="112"/>
      <c r="BA27" s="112"/>
    </row>
    <row r="28" spans="1:53" ht="15" customHeight="1" x14ac:dyDescent="0.2">
      <c r="A28" s="112"/>
      <c r="B28" s="60"/>
      <c r="C28" s="531" t="s">
        <v>87</v>
      </c>
      <c r="D28" s="253"/>
      <c r="E28" s="253"/>
      <c r="F28" s="253"/>
      <c r="G28" s="253"/>
      <c r="H28" s="454"/>
      <c r="I28" s="297"/>
      <c r="J28" s="492"/>
      <c r="K28" s="430">
        <f>'1st QTR'!K28+'2nd QTR'!K28+'3rd QTR'!K28+'4th QTR'!K28</f>
        <v>0</v>
      </c>
      <c r="L28" s="431"/>
      <c r="M28" s="432"/>
      <c r="N28" s="61"/>
      <c r="O28" s="61"/>
      <c r="P28" s="510" t="s">
        <v>314</v>
      </c>
      <c r="Q28" s="511"/>
      <c r="R28" s="511"/>
      <c r="S28" s="511"/>
      <c r="T28" s="511"/>
      <c r="U28" s="511"/>
      <c r="V28" s="511"/>
      <c r="W28" s="511"/>
      <c r="X28" s="512"/>
      <c r="Y28" s="507">
        <f>'1st QTR'!Y28+'2nd QTR'!Y28+'3rd QTR'!Y28+'4th QTR'!Y28</f>
        <v>0</v>
      </c>
      <c r="Z28" s="508"/>
      <c r="AA28" s="509"/>
      <c r="AB28" s="61"/>
      <c r="AC28" s="112"/>
      <c r="AE28" s="540" t="s">
        <v>313</v>
      </c>
      <c r="AF28" s="541"/>
      <c r="AG28" s="541"/>
      <c r="AH28" s="541"/>
      <c r="AI28" s="542"/>
      <c r="AJ28" s="535">
        <f>AQ12+AQ13+AQ14</f>
        <v>0</v>
      </c>
      <c r="AK28" s="536"/>
      <c r="AL28" s="536"/>
      <c r="AM28" s="536"/>
      <c r="AN28" s="537"/>
      <c r="AQ28" s="535">
        <f>AV12+AV13+AV14</f>
        <v>0</v>
      </c>
      <c r="AR28" s="536"/>
      <c r="AS28" s="536"/>
      <c r="AT28" s="536"/>
      <c r="AU28" s="535">
        <f>-AX12+AX13+AX14</f>
        <v>0</v>
      </c>
      <c r="AV28" s="536"/>
      <c r="AW28" s="535">
        <f>AQ28+AU28</f>
        <v>0</v>
      </c>
      <c r="AX28" s="536"/>
      <c r="AY28" s="118" t="e">
        <f>AW28/AJ28</f>
        <v>#DIV/0!</v>
      </c>
      <c r="BA28" s="112"/>
    </row>
    <row r="29" spans="1:53" ht="15" customHeight="1" x14ac:dyDescent="0.2">
      <c r="A29" s="112"/>
      <c r="B29" s="60"/>
      <c r="C29" s="296" t="s">
        <v>88</v>
      </c>
      <c r="D29" s="297"/>
      <c r="E29" s="297"/>
      <c r="F29" s="297"/>
      <c r="G29" s="297"/>
      <c r="H29" s="297"/>
      <c r="I29" s="297"/>
      <c r="J29" s="492"/>
      <c r="K29" s="430">
        <f>'1st QTR'!K29+'2nd QTR'!K29+'3rd QTR'!K29+'4th QTR'!K29</f>
        <v>0</v>
      </c>
      <c r="L29" s="431"/>
      <c r="M29" s="432"/>
      <c r="N29" s="61"/>
      <c r="O29" s="61"/>
      <c r="P29" s="464" t="s">
        <v>304</v>
      </c>
      <c r="Q29" s="465"/>
      <c r="R29" s="465"/>
      <c r="S29" s="465"/>
      <c r="T29" s="465"/>
      <c r="U29" s="465"/>
      <c r="V29" s="465"/>
      <c r="W29" s="465"/>
      <c r="X29" s="466"/>
      <c r="Y29" s="447">
        <f>'1st QTR'!Y29+'2nd QTR'!Y29+'3rd QTR'!Y29+'4th QTR'!Y29</f>
        <v>0</v>
      </c>
      <c r="Z29" s="448"/>
      <c r="AA29" s="449"/>
      <c r="AB29" s="61"/>
      <c r="AC29" s="112"/>
      <c r="BA29" s="112"/>
    </row>
    <row r="30" spans="1:53" ht="15" customHeight="1" x14ac:dyDescent="0.2">
      <c r="A30" s="112"/>
      <c r="B30" s="60"/>
      <c r="C30" s="296" t="s">
        <v>89</v>
      </c>
      <c r="D30" s="297"/>
      <c r="E30" s="297"/>
      <c r="F30" s="297"/>
      <c r="G30" s="297"/>
      <c r="H30" s="297"/>
      <c r="I30" s="297"/>
      <c r="J30" s="492"/>
      <c r="K30" s="430">
        <f>'1st QTR'!K30+'2nd QTR'!K30+'3rd QTR'!K30+'4th QTR'!K30</f>
        <v>0</v>
      </c>
      <c r="L30" s="431"/>
      <c r="M30" s="432"/>
      <c r="N30" s="61"/>
      <c r="O30" s="61"/>
      <c r="P30" s="464" t="s">
        <v>304</v>
      </c>
      <c r="Q30" s="465"/>
      <c r="R30" s="465"/>
      <c r="S30" s="465"/>
      <c r="T30" s="465"/>
      <c r="U30" s="465"/>
      <c r="V30" s="465"/>
      <c r="W30" s="465"/>
      <c r="X30" s="466"/>
      <c r="Y30" s="447">
        <f>'1st QTR'!Y30+'2nd QTR'!Y30+'3rd QTR'!Y30+'4th QTR'!Y30</f>
        <v>0</v>
      </c>
      <c r="Z30" s="448"/>
      <c r="AA30" s="449"/>
      <c r="AB30" s="61"/>
      <c r="AC30" s="112"/>
      <c r="AE30" s="534" t="s">
        <v>312</v>
      </c>
      <c r="AF30" s="534"/>
      <c r="AG30" s="534"/>
      <c r="AH30" s="534"/>
      <c r="AI30" s="534"/>
      <c r="AJ30" s="535">
        <f>AJ28+AJ26+AJ24+AJ22</f>
        <v>1</v>
      </c>
      <c r="AK30" s="536"/>
      <c r="AL30" s="536"/>
      <c r="AM30" s="536"/>
      <c r="AN30" s="537"/>
      <c r="AQ30" s="535">
        <f>AQ22+AQ24+AQ26+AQ28</f>
        <v>1</v>
      </c>
      <c r="AR30" s="536"/>
      <c r="AS30" s="536"/>
      <c r="AT30" s="536"/>
      <c r="AU30" s="535">
        <f>AU22+AU24+AU26+AU28</f>
        <v>0</v>
      </c>
      <c r="AV30" s="536"/>
      <c r="AW30" s="535">
        <f>AW22+AW24+AW26+AW28</f>
        <v>1</v>
      </c>
      <c r="AX30" s="536"/>
      <c r="AY30" s="118">
        <f>AW30/AJ30</f>
        <v>1</v>
      </c>
      <c r="BA30" s="112"/>
    </row>
    <row r="31" spans="1:53" ht="15" customHeight="1" x14ac:dyDescent="0.2">
      <c r="A31" s="112"/>
      <c r="B31" s="60"/>
      <c r="C31" s="296" t="s">
        <v>90</v>
      </c>
      <c r="D31" s="297"/>
      <c r="E31" s="297"/>
      <c r="F31" s="297"/>
      <c r="G31" s="297"/>
      <c r="H31" s="297"/>
      <c r="I31" s="297"/>
      <c r="J31" s="492"/>
      <c r="K31" s="430">
        <f>'1st QTR'!K31+'2nd QTR'!K31+'3rd QTR'!K31+'4th QTR'!K31</f>
        <v>0</v>
      </c>
      <c r="L31" s="431"/>
      <c r="M31" s="432"/>
      <c r="N31" s="61"/>
      <c r="O31" s="61"/>
      <c r="P31" s="462" t="s">
        <v>311</v>
      </c>
      <c r="Q31" s="463"/>
      <c r="R31" s="463"/>
      <c r="S31" s="463"/>
      <c r="T31" s="463"/>
      <c r="U31" s="463"/>
      <c r="V31" s="463"/>
      <c r="W31" s="463"/>
      <c r="X31" s="298"/>
      <c r="Y31" s="489">
        <f>SUM(Y23:AA30)+J42-Y28</f>
        <v>0</v>
      </c>
      <c r="Z31" s="490"/>
      <c r="AA31" s="491"/>
      <c r="AB31" s="61"/>
      <c r="AC31" s="112"/>
      <c r="BA31" s="112"/>
    </row>
    <row r="32" spans="1:53" ht="15" customHeight="1" thickBot="1" x14ac:dyDescent="0.25">
      <c r="A32" s="112"/>
      <c r="B32" s="60"/>
      <c r="C32" s="296" t="s">
        <v>91</v>
      </c>
      <c r="D32" s="484"/>
      <c r="E32" s="484"/>
      <c r="F32" s="484"/>
      <c r="G32" s="484"/>
      <c r="H32" s="484"/>
      <c r="I32" s="484"/>
      <c r="J32" s="485"/>
      <c r="K32" s="430">
        <f>'1st QTR'!K32+'2nd QTR'!K32+'3rd QTR'!K32+'4th QTR'!K32</f>
        <v>0</v>
      </c>
      <c r="L32" s="431"/>
      <c r="M32" s="432"/>
      <c r="N32" s="61"/>
      <c r="O32" s="61"/>
      <c r="P32" s="61"/>
      <c r="Q32" s="61"/>
      <c r="R32" s="61"/>
      <c r="S32" s="61"/>
      <c r="T32" s="61"/>
      <c r="U32" s="61"/>
      <c r="V32" s="61"/>
      <c r="W32" s="61"/>
      <c r="X32" s="61"/>
      <c r="Z32" s="61"/>
      <c r="AA32" s="61"/>
      <c r="AB32" s="61"/>
      <c r="AC32" s="112"/>
      <c r="BA32" s="112"/>
    </row>
    <row r="33" spans="1:53" ht="15" customHeight="1" thickTop="1" x14ac:dyDescent="0.25">
      <c r="A33" s="112"/>
      <c r="B33" s="60"/>
      <c r="C33" s="453" t="s">
        <v>92</v>
      </c>
      <c r="D33" s="487"/>
      <c r="E33" s="487"/>
      <c r="F33" s="487"/>
      <c r="G33" s="487"/>
      <c r="H33" s="487"/>
      <c r="I33" s="487"/>
      <c r="J33" s="488"/>
      <c r="K33" s="430">
        <f>'1st QTR'!K33+'2nd QTR'!K33+'3rd QTR'!K33+'4th QTR'!K33</f>
        <v>0</v>
      </c>
      <c r="L33" s="431"/>
      <c r="M33" s="432"/>
      <c r="N33" s="61" t="s">
        <v>44</v>
      </c>
      <c r="O33" s="117" t="s">
        <v>44</v>
      </c>
      <c r="P33" s="501" t="s">
        <v>310</v>
      </c>
      <c r="Q33" s="502"/>
      <c r="R33" s="502"/>
      <c r="S33" s="502"/>
      <c r="T33" s="502"/>
      <c r="U33" s="502"/>
      <c r="V33" s="503"/>
      <c r="W33" s="504">
        <f>W9-W20-Y31</f>
        <v>1</v>
      </c>
      <c r="X33" s="505"/>
      <c r="Y33" s="505"/>
      <c r="Z33" s="505"/>
      <c r="AA33" s="506"/>
      <c r="AB33" s="116"/>
      <c r="AC33" s="112"/>
      <c r="AF33" s="564" t="s">
        <v>378</v>
      </c>
      <c r="AG33" s="565"/>
      <c r="AH33" s="565"/>
      <c r="AI33" s="565"/>
      <c r="AJ33" s="565"/>
      <c r="AK33" s="565"/>
      <c r="AL33" s="565"/>
      <c r="AM33" s="565"/>
      <c r="AN33" s="565"/>
      <c r="AO33" s="565"/>
      <c r="AP33" s="565"/>
      <c r="AQ33" s="565"/>
      <c r="AR33" s="565"/>
      <c r="AS33" s="565"/>
      <c r="AT33" s="565"/>
      <c r="AU33" s="565"/>
      <c r="AV33" s="565"/>
      <c r="AW33" s="565"/>
      <c r="AX33" s="565"/>
      <c r="AY33" s="566"/>
      <c r="BA33" s="112"/>
    </row>
    <row r="34" spans="1:53" ht="15" customHeight="1" x14ac:dyDescent="0.2">
      <c r="A34" s="112"/>
      <c r="B34" s="60"/>
      <c r="C34" s="296" t="s">
        <v>93</v>
      </c>
      <c r="D34" s="484"/>
      <c r="E34" s="484"/>
      <c r="F34" s="484"/>
      <c r="G34" s="484"/>
      <c r="H34" s="484"/>
      <c r="I34" s="484" t="s">
        <v>44</v>
      </c>
      <c r="J34" s="485"/>
      <c r="K34" s="430">
        <f>'1st QTR'!K34+'2nd QTR'!K34+'3rd QTR'!K34+'4th QTR'!K34</f>
        <v>0</v>
      </c>
      <c r="L34" s="431"/>
      <c r="M34" s="432"/>
      <c r="N34" s="61"/>
      <c r="O34" s="60"/>
      <c r="P34" s="476"/>
      <c r="Q34" s="476"/>
      <c r="R34" s="476"/>
      <c r="S34" s="476"/>
      <c r="T34" s="476"/>
      <c r="U34" s="476"/>
      <c r="V34" s="476"/>
      <c r="W34" s="476"/>
      <c r="X34" s="476"/>
      <c r="Y34" s="477"/>
      <c r="Z34" s="477"/>
      <c r="AA34" s="477"/>
      <c r="AB34" s="60"/>
      <c r="AC34" s="112"/>
      <c r="AF34" s="567"/>
      <c r="AG34" s="568"/>
      <c r="AH34" s="568"/>
      <c r="AI34" s="568"/>
      <c r="AJ34" s="568"/>
      <c r="AK34" s="568"/>
      <c r="AL34" s="568"/>
      <c r="AM34" s="568"/>
      <c r="AN34" s="568"/>
      <c r="AO34" s="568"/>
      <c r="AP34" s="568"/>
      <c r="AQ34" s="568"/>
      <c r="AR34" s="568"/>
      <c r="AS34" s="568"/>
      <c r="AT34" s="568"/>
      <c r="AU34" s="568"/>
      <c r="AV34" s="568"/>
      <c r="AW34" s="568"/>
      <c r="AX34" s="568"/>
      <c r="AY34" s="569"/>
      <c r="BA34" s="112"/>
    </row>
    <row r="35" spans="1:53" ht="15" customHeight="1" x14ac:dyDescent="0.2">
      <c r="A35" s="112"/>
      <c r="B35" s="60"/>
      <c r="C35" s="453" t="s">
        <v>94</v>
      </c>
      <c r="D35" s="487"/>
      <c r="E35" s="487"/>
      <c r="F35" s="487"/>
      <c r="G35" s="487"/>
      <c r="H35" s="487"/>
      <c r="I35" s="487"/>
      <c r="J35" s="488"/>
      <c r="K35" s="430">
        <f>'1st QTR'!K35+'2nd QTR'!K35+'3rd QTR'!K35+'4th QTR'!K35</f>
        <v>0</v>
      </c>
      <c r="L35" s="431"/>
      <c r="M35" s="432"/>
      <c r="N35" s="61"/>
      <c r="O35" s="60"/>
      <c r="P35" s="497" t="s">
        <v>382</v>
      </c>
      <c r="Q35" s="498"/>
      <c r="R35" s="498"/>
      <c r="S35" s="498"/>
      <c r="T35" s="498"/>
      <c r="U35" s="498"/>
      <c r="V35" s="498"/>
      <c r="W35" s="498"/>
      <c r="X35" s="498"/>
      <c r="Y35" s="499"/>
      <c r="Z35" s="499"/>
      <c r="AA35" s="500"/>
      <c r="AB35" s="60"/>
      <c r="AC35" s="114">
        <v>0</v>
      </c>
      <c r="AF35" s="567"/>
      <c r="AG35" s="568"/>
      <c r="AH35" s="568"/>
      <c r="AI35" s="568"/>
      <c r="AJ35" s="568"/>
      <c r="AK35" s="568"/>
      <c r="AL35" s="568"/>
      <c r="AM35" s="568"/>
      <c r="AN35" s="568"/>
      <c r="AO35" s="568"/>
      <c r="AP35" s="568"/>
      <c r="AQ35" s="568"/>
      <c r="AR35" s="568"/>
      <c r="AS35" s="568"/>
      <c r="AT35" s="568"/>
      <c r="AU35" s="568"/>
      <c r="AV35" s="568"/>
      <c r="AW35" s="568"/>
      <c r="AX35" s="568"/>
      <c r="AY35" s="569"/>
      <c r="BA35" s="112"/>
    </row>
    <row r="36" spans="1:53" ht="15" customHeight="1" x14ac:dyDescent="0.2">
      <c r="A36" s="112"/>
      <c r="B36" s="60"/>
      <c r="C36" s="486" t="s">
        <v>308</v>
      </c>
      <c r="D36" s="484"/>
      <c r="E36" s="484"/>
      <c r="F36" s="484"/>
      <c r="G36" s="484"/>
      <c r="H36" s="484"/>
      <c r="I36" s="484"/>
      <c r="J36" s="485"/>
      <c r="K36" s="430">
        <f>'1st QTR'!K36+'2nd QTR'!K36+'3rd QTR'!K36+'4th QTR'!K36</f>
        <v>0</v>
      </c>
      <c r="L36" s="431"/>
      <c r="M36" s="432"/>
      <c r="N36" s="61"/>
      <c r="O36" s="60"/>
      <c r="P36" s="467" t="s">
        <v>433</v>
      </c>
      <c r="Q36" s="468"/>
      <c r="R36" s="468"/>
      <c r="S36" s="468"/>
      <c r="T36" s="468"/>
      <c r="U36" s="468"/>
      <c r="V36" s="468"/>
      <c r="W36" s="468"/>
      <c r="X36" s="469"/>
      <c r="Y36" s="481"/>
      <c r="Z36" s="482"/>
      <c r="AA36" s="483"/>
      <c r="AB36" s="60"/>
      <c r="AC36" s="115">
        <f>W33*W36</f>
        <v>0</v>
      </c>
      <c r="AF36" s="567"/>
      <c r="AG36" s="568"/>
      <c r="AH36" s="568"/>
      <c r="AI36" s="568"/>
      <c r="AJ36" s="568"/>
      <c r="AK36" s="568"/>
      <c r="AL36" s="568"/>
      <c r="AM36" s="568"/>
      <c r="AN36" s="568"/>
      <c r="AO36" s="568"/>
      <c r="AP36" s="568"/>
      <c r="AQ36" s="568"/>
      <c r="AR36" s="568"/>
      <c r="AS36" s="568"/>
      <c r="AT36" s="568"/>
      <c r="AU36" s="568"/>
      <c r="AV36" s="568"/>
      <c r="AW36" s="568"/>
      <c r="AX36" s="568"/>
      <c r="AY36" s="569"/>
      <c r="BA36" s="112"/>
    </row>
    <row r="37" spans="1:53" ht="15" customHeight="1" x14ac:dyDescent="0.2">
      <c r="A37" s="112"/>
      <c r="B37" s="60"/>
      <c r="C37" s="478" t="s">
        <v>95</v>
      </c>
      <c r="D37" s="479"/>
      <c r="E37" s="479"/>
      <c r="F37" s="479"/>
      <c r="G37" s="479"/>
      <c r="H37" s="479"/>
      <c r="I37" s="479"/>
      <c r="J37" s="480"/>
      <c r="K37" s="430">
        <f>'1st QTR'!K37+'2nd QTR'!K37+'3rd QTR'!K37+'4th QTR'!K37</f>
        <v>0</v>
      </c>
      <c r="L37" s="431"/>
      <c r="M37" s="432"/>
      <c r="N37" s="61"/>
      <c r="O37" s="60"/>
      <c r="P37" s="467" t="s">
        <v>434</v>
      </c>
      <c r="Q37" s="468"/>
      <c r="R37" s="468"/>
      <c r="S37" s="468"/>
      <c r="T37" s="468"/>
      <c r="U37" s="468"/>
      <c r="V37" s="468"/>
      <c r="W37" s="468"/>
      <c r="X37" s="469"/>
      <c r="Y37" s="481"/>
      <c r="Z37" s="482"/>
      <c r="AA37" s="483"/>
      <c r="AB37" s="60"/>
      <c r="AC37" s="114">
        <f>((W33*0.8)+Y23-Y28)*W37</f>
        <v>0</v>
      </c>
      <c r="AF37" s="567"/>
      <c r="AG37" s="568"/>
      <c r="AH37" s="568"/>
      <c r="AI37" s="568"/>
      <c r="AJ37" s="568"/>
      <c r="AK37" s="568"/>
      <c r="AL37" s="568"/>
      <c r="AM37" s="568"/>
      <c r="AN37" s="568"/>
      <c r="AO37" s="568"/>
      <c r="AP37" s="568"/>
      <c r="AQ37" s="568"/>
      <c r="AR37" s="568"/>
      <c r="AS37" s="568"/>
      <c r="AT37" s="568"/>
      <c r="AU37" s="568"/>
      <c r="AV37" s="568"/>
      <c r="AW37" s="568"/>
      <c r="AX37" s="568"/>
      <c r="AY37" s="569"/>
      <c r="BA37" s="112"/>
    </row>
    <row r="38" spans="1:53" ht="15" customHeight="1" x14ac:dyDescent="0.2">
      <c r="A38" s="112"/>
      <c r="B38" s="60"/>
      <c r="C38" s="473" t="s">
        <v>304</v>
      </c>
      <c r="D38" s="474"/>
      <c r="E38" s="474"/>
      <c r="F38" s="474"/>
      <c r="G38" s="474"/>
      <c r="H38" s="474"/>
      <c r="I38" s="474"/>
      <c r="J38" s="475"/>
      <c r="K38" s="430">
        <f>'1st QTR'!K38+'2nd QTR'!K38+'3rd QTR'!K38+'4th QTR'!K38</f>
        <v>0</v>
      </c>
      <c r="L38" s="431"/>
      <c r="M38" s="432"/>
      <c r="N38" s="61"/>
      <c r="O38" s="60"/>
      <c r="P38" s="467" t="s">
        <v>436</v>
      </c>
      <c r="Q38" s="468"/>
      <c r="R38" s="468"/>
      <c r="S38" s="468"/>
      <c r="T38" s="468"/>
      <c r="U38" s="468"/>
      <c r="V38" s="468"/>
      <c r="W38" s="468"/>
      <c r="X38" s="469"/>
      <c r="Y38" s="481"/>
      <c r="Z38" s="482"/>
      <c r="AA38" s="483"/>
      <c r="AB38" s="60"/>
      <c r="AC38" s="114">
        <f>((W33*0.8)+Y23-Y28)*W38</f>
        <v>0</v>
      </c>
      <c r="AF38" s="567"/>
      <c r="AG38" s="568"/>
      <c r="AH38" s="568"/>
      <c r="AI38" s="568"/>
      <c r="AJ38" s="568"/>
      <c r="AK38" s="568"/>
      <c r="AL38" s="568"/>
      <c r="AM38" s="568"/>
      <c r="AN38" s="568"/>
      <c r="AO38" s="568"/>
      <c r="AP38" s="568"/>
      <c r="AQ38" s="568"/>
      <c r="AR38" s="568"/>
      <c r="AS38" s="568"/>
      <c r="AT38" s="568"/>
      <c r="AU38" s="568"/>
      <c r="AV38" s="568"/>
      <c r="AW38" s="568"/>
      <c r="AX38" s="568"/>
      <c r="AY38" s="569"/>
      <c r="BA38" s="112"/>
    </row>
    <row r="39" spans="1:53" ht="15" customHeight="1" x14ac:dyDescent="0.2">
      <c r="A39" s="112"/>
      <c r="B39" s="60"/>
      <c r="C39" s="473" t="s">
        <v>304</v>
      </c>
      <c r="D39" s="474"/>
      <c r="E39" s="474"/>
      <c r="F39" s="474"/>
      <c r="G39" s="474"/>
      <c r="H39" s="474"/>
      <c r="I39" s="474"/>
      <c r="J39" s="475"/>
      <c r="K39" s="430">
        <f>'1st QTR'!K39+'2nd QTR'!K39+'3rd QTR'!K39+'4th QTR'!K39</f>
        <v>0</v>
      </c>
      <c r="L39" s="431"/>
      <c r="M39" s="432"/>
      <c r="N39" s="61"/>
      <c r="O39" s="60"/>
      <c r="P39" s="467" t="s">
        <v>435</v>
      </c>
      <c r="Q39" s="468"/>
      <c r="R39" s="468"/>
      <c r="S39" s="468"/>
      <c r="T39" s="468"/>
      <c r="U39" s="468"/>
      <c r="V39" s="468"/>
      <c r="W39" s="468"/>
      <c r="X39" s="469"/>
      <c r="Y39" s="481"/>
      <c r="Z39" s="482"/>
      <c r="AA39" s="483"/>
      <c r="AB39" s="60"/>
      <c r="AC39" s="112"/>
      <c r="AF39" s="567"/>
      <c r="AG39" s="568"/>
      <c r="AH39" s="568"/>
      <c r="AI39" s="568"/>
      <c r="AJ39" s="568"/>
      <c r="AK39" s="568"/>
      <c r="AL39" s="568"/>
      <c r="AM39" s="568"/>
      <c r="AN39" s="568"/>
      <c r="AO39" s="568"/>
      <c r="AP39" s="568"/>
      <c r="AQ39" s="568"/>
      <c r="AR39" s="568"/>
      <c r="AS39" s="568"/>
      <c r="AT39" s="568"/>
      <c r="AU39" s="568"/>
      <c r="AV39" s="568"/>
      <c r="AW39" s="568"/>
      <c r="AX39" s="568"/>
      <c r="AY39" s="569"/>
      <c r="BA39" s="112"/>
    </row>
    <row r="40" spans="1:53" ht="15" customHeight="1" x14ac:dyDescent="0.2">
      <c r="A40" s="112"/>
      <c r="B40" s="60"/>
      <c r="C40" s="473" t="s">
        <v>304</v>
      </c>
      <c r="D40" s="474"/>
      <c r="E40" s="474"/>
      <c r="F40" s="474"/>
      <c r="G40" s="474"/>
      <c r="H40" s="474"/>
      <c r="I40" s="474"/>
      <c r="J40" s="475"/>
      <c r="K40" s="430">
        <f>'1st QTR'!K40+'2nd QTR'!K40+'3rd QTR'!K40+'4th QTR'!K40</f>
        <v>0</v>
      </c>
      <c r="L40" s="431"/>
      <c r="M40" s="432"/>
      <c r="N40" s="61"/>
      <c r="O40" s="61"/>
      <c r="P40" s="467" t="s">
        <v>437</v>
      </c>
      <c r="Q40" s="468"/>
      <c r="R40" s="468"/>
      <c r="S40" s="468"/>
      <c r="T40" s="468"/>
      <c r="U40" s="468"/>
      <c r="V40" s="468"/>
      <c r="W40" s="468"/>
      <c r="X40" s="469"/>
      <c r="Y40" s="481"/>
      <c r="Z40" s="482"/>
      <c r="AA40" s="483"/>
      <c r="AB40" s="61"/>
      <c r="AC40" s="112"/>
      <c r="AF40" s="567"/>
      <c r="AG40" s="568"/>
      <c r="AH40" s="568"/>
      <c r="AI40" s="568"/>
      <c r="AJ40" s="568"/>
      <c r="AK40" s="568"/>
      <c r="AL40" s="568"/>
      <c r="AM40" s="568"/>
      <c r="AN40" s="568"/>
      <c r="AO40" s="568"/>
      <c r="AP40" s="568"/>
      <c r="AQ40" s="568"/>
      <c r="AR40" s="568"/>
      <c r="AS40" s="568"/>
      <c r="AT40" s="568"/>
      <c r="AU40" s="568"/>
      <c r="AV40" s="568"/>
      <c r="AW40" s="568"/>
      <c r="AX40" s="568"/>
      <c r="AY40" s="569"/>
      <c r="BA40" s="112"/>
    </row>
    <row r="41" spans="1:53" ht="15" customHeight="1" x14ac:dyDescent="0.2">
      <c r="A41" s="112"/>
      <c r="B41" s="60"/>
      <c r="C41" s="473" t="s">
        <v>304</v>
      </c>
      <c r="D41" s="474"/>
      <c r="E41" s="474"/>
      <c r="F41" s="474"/>
      <c r="G41" s="474"/>
      <c r="H41" s="474"/>
      <c r="I41" s="474"/>
      <c r="J41" s="475"/>
      <c r="K41" s="430">
        <f>'1st QTR'!K41+'2nd QTR'!K41+'3rd QTR'!K41+'4th QTR'!K41</f>
        <v>0</v>
      </c>
      <c r="L41" s="431"/>
      <c r="M41" s="432"/>
      <c r="N41" s="61"/>
      <c r="O41" s="61"/>
      <c r="P41" s="467" t="s">
        <v>438</v>
      </c>
      <c r="Q41" s="468"/>
      <c r="R41" s="468"/>
      <c r="S41" s="468"/>
      <c r="T41" s="468"/>
      <c r="U41" s="468"/>
      <c r="V41" s="468"/>
      <c r="W41" s="468"/>
      <c r="X41" s="469"/>
      <c r="Y41" s="481"/>
      <c r="Z41" s="482"/>
      <c r="AA41" s="483"/>
      <c r="AB41" s="61"/>
      <c r="AC41" s="112"/>
      <c r="AF41" s="567"/>
      <c r="AG41" s="568"/>
      <c r="AH41" s="568"/>
      <c r="AI41" s="568"/>
      <c r="AJ41" s="568"/>
      <c r="AK41" s="568"/>
      <c r="AL41" s="568"/>
      <c r="AM41" s="568"/>
      <c r="AN41" s="568"/>
      <c r="AO41" s="568"/>
      <c r="AP41" s="568"/>
      <c r="AQ41" s="568"/>
      <c r="AR41" s="568"/>
      <c r="AS41" s="568"/>
      <c r="AT41" s="568"/>
      <c r="AU41" s="568"/>
      <c r="AV41" s="568"/>
      <c r="AW41" s="568"/>
      <c r="AX41" s="568"/>
      <c r="AY41" s="569"/>
      <c r="BA41" s="112"/>
    </row>
    <row r="42" spans="1:53" ht="15" customHeight="1" x14ac:dyDescent="0.25">
      <c r="A42" s="112"/>
      <c r="B42" s="60"/>
      <c r="C42" s="251" t="s">
        <v>302</v>
      </c>
      <c r="D42" s="493"/>
      <c r="E42" s="493"/>
      <c r="F42" s="493"/>
      <c r="G42" s="493"/>
      <c r="H42" s="493"/>
      <c r="I42" s="493"/>
      <c r="J42" s="494">
        <f>SUM(K6:M41)</f>
        <v>0</v>
      </c>
      <c r="K42" s="495"/>
      <c r="L42" s="495"/>
      <c r="M42" s="496"/>
      <c r="N42" s="61"/>
      <c r="O42" s="61"/>
      <c r="P42" s="467" t="s">
        <v>439</v>
      </c>
      <c r="Q42" s="468"/>
      <c r="R42" s="468"/>
      <c r="S42" s="468"/>
      <c r="T42" s="468"/>
      <c r="U42" s="468"/>
      <c r="V42" s="468"/>
      <c r="W42" s="468"/>
      <c r="X42" s="469"/>
      <c r="Y42" s="481"/>
      <c r="Z42" s="482"/>
      <c r="AA42" s="483"/>
      <c r="AC42" s="112"/>
      <c r="AF42" s="570"/>
      <c r="AG42" s="571"/>
      <c r="AH42" s="571"/>
      <c r="AI42" s="571"/>
      <c r="AJ42" s="571"/>
      <c r="AK42" s="571"/>
      <c r="AL42" s="571"/>
      <c r="AM42" s="571"/>
      <c r="AN42" s="571"/>
      <c r="AO42" s="571"/>
      <c r="AP42" s="571"/>
      <c r="AQ42" s="571"/>
      <c r="AR42" s="571"/>
      <c r="AS42" s="571"/>
      <c r="AT42" s="571"/>
      <c r="AU42" s="571"/>
      <c r="AV42" s="571"/>
      <c r="AW42" s="571"/>
      <c r="AX42" s="571"/>
      <c r="AY42" s="572"/>
      <c r="BA42" s="112"/>
    </row>
    <row r="43" spans="1:53"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2"/>
      <c r="BA43" s="112"/>
    </row>
    <row r="44" spans="1:53" ht="15" hidden="1" customHeight="1" x14ac:dyDescent="0.2">
      <c r="A44" s="112"/>
      <c r="B44" s="60"/>
      <c r="C44" s="60"/>
      <c r="D44" s="60"/>
      <c r="E44" s="60"/>
      <c r="F44" s="60"/>
      <c r="G44" s="60"/>
      <c r="H44" s="60"/>
      <c r="I44" s="60"/>
      <c r="J44" s="60"/>
      <c r="K44" s="113"/>
      <c r="L44" s="113"/>
      <c r="M44" s="113"/>
      <c r="N44" s="60"/>
      <c r="O44" s="60"/>
      <c r="P44" s="60"/>
      <c r="Q44" s="60"/>
      <c r="R44" s="60"/>
      <c r="S44" s="60"/>
      <c r="T44" s="60"/>
      <c r="U44" s="60"/>
      <c r="V44" s="60"/>
      <c r="W44" s="60"/>
      <c r="X44" s="60"/>
      <c r="Y44" s="113"/>
      <c r="Z44" s="113"/>
      <c r="AA44" s="113"/>
      <c r="AB44" s="60"/>
      <c r="AC44" s="112"/>
      <c r="BA44" s="112"/>
    </row>
    <row r="45" spans="1:53" ht="12.75" customHeight="1"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row>
    <row r="46" spans="1:53" ht="12.75" customHeight="1" x14ac:dyDescent="0.2">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row>
    <row r="47" spans="1:53"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3"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54"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54" s="111" customFormat="1" x14ac:dyDescent="0.2">
      <c r="BB82" s="192"/>
    </row>
    <row r="83" spans="1:54"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54"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54"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54"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54"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54"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54"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54"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54"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54"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54"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54"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54"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54"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B505" s="111"/>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row>
    <row r="506" spans="1:28" x14ac:dyDescent="0.2">
      <c r="B506" s="111"/>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row>
    <row r="507" spans="1:28" x14ac:dyDescent="0.2">
      <c r="B507" s="111"/>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row>
    <row r="508" spans="1:28" x14ac:dyDescent="0.2">
      <c r="B508" s="111"/>
    </row>
  </sheetData>
  <sheetProtection algorithmName="SHA-512" hashValue="Pm3RPoP3GbE02t/tPeFY8KxhUpqcI/Ie//sMEMDI5My2LlI+tWjR464SZ9yrbpQGjNl5of/GE/90+HJ4PaaFGg==" saltValue="w+tV4UJ2oKY6gtN2u80d/g==" spinCount="100000" sheet="1" objects="1" scenarios="1"/>
  <mergeCells count="224">
    <mergeCell ref="AU30:AV30"/>
    <mergeCell ref="AY8:AZ8"/>
    <mergeCell ref="AY9:AZ9"/>
    <mergeCell ref="AF33:AY42"/>
    <mergeCell ref="Y36:AA36"/>
    <mergeCell ref="Y37:AA37"/>
    <mergeCell ref="Y38:AA38"/>
    <mergeCell ref="Y41:AA41"/>
    <mergeCell ref="AU20:AV20"/>
    <mergeCell ref="AE26:AI26"/>
    <mergeCell ref="AJ26:AN26"/>
    <mergeCell ref="AE28:AI28"/>
    <mergeCell ref="AQ28:AT28"/>
    <mergeCell ref="AQ26:AT26"/>
    <mergeCell ref="AJ28:AN28"/>
    <mergeCell ref="AQ10:AT10"/>
    <mergeCell ref="AQ12:AT12"/>
    <mergeCell ref="AQ13:AT13"/>
    <mergeCell ref="AQ14:AT14"/>
    <mergeCell ref="AQ15:AT15"/>
    <mergeCell ref="AW30:AX30"/>
    <mergeCell ref="AW28:AX28"/>
    <mergeCell ref="AY10:AZ10"/>
    <mergeCell ref="AY11:AZ11"/>
    <mergeCell ref="AY12:AZ12"/>
    <mergeCell ref="AY13:AZ13"/>
    <mergeCell ref="AY14:AZ14"/>
    <mergeCell ref="AY15:AZ15"/>
    <mergeCell ref="AU26:AV26"/>
    <mergeCell ref="AU28:AV28"/>
    <mergeCell ref="AW26:AX26"/>
    <mergeCell ref="AU22:AV22"/>
    <mergeCell ref="AX17:AZ18"/>
    <mergeCell ref="AE18:AN18"/>
    <mergeCell ref="AP18:AR18"/>
    <mergeCell ref="AE17:AN17"/>
    <mergeCell ref="AW24:AX24"/>
    <mergeCell ref="AQ2:AT2"/>
    <mergeCell ref="AQ3:AT3"/>
    <mergeCell ref="AQ4:AT4"/>
    <mergeCell ref="AQ5:AT5"/>
    <mergeCell ref="AQ6:AT6"/>
    <mergeCell ref="AQ7:AT7"/>
    <mergeCell ref="AQ8:AT8"/>
    <mergeCell ref="AQ9:AT9"/>
    <mergeCell ref="AE2:AN2"/>
    <mergeCell ref="AY2:AZ2"/>
    <mergeCell ref="AY3:AZ3"/>
    <mergeCell ref="AY4:AZ4"/>
    <mergeCell ref="AY5:AZ5"/>
    <mergeCell ref="AY6:AZ6"/>
    <mergeCell ref="AY7:AZ7"/>
    <mergeCell ref="AU24:AV24"/>
    <mergeCell ref="AW20:AX20"/>
    <mergeCell ref="AW22:AX22"/>
    <mergeCell ref="C28:G28"/>
    <mergeCell ref="H28:J28"/>
    <mergeCell ref="C8:H8"/>
    <mergeCell ref="I8:J8"/>
    <mergeCell ref="AE30:AI30"/>
    <mergeCell ref="AJ30:AN30"/>
    <mergeCell ref="AQ30:AT30"/>
    <mergeCell ref="AQ22:AT22"/>
    <mergeCell ref="AQ24:AT24"/>
    <mergeCell ref="AQ11:AT11"/>
    <mergeCell ref="AQ20:AT20"/>
    <mergeCell ref="AE20:AN20"/>
    <mergeCell ref="AE22:AI22"/>
    <mergeCell ref="AJ22:AN22"/>
    <mergeCell ref="AE24:AI24"/>
    <mergeCell ref="AJ24:AN24"/>
    <mergeCell ref="AP17:AR17"/>
    <mergeCell ref="AT17:AW18"/>
    <mergeCell ref="C9:J9"/>
    <mergeCell ref="C10:J10"/>
    <mergeCell ref="P25:X25"/>
    <mergeCell ref="K11:M11"/>
    <mergeCell ref="Y8:AA8"/>
    <mergeCell ref="P11:AA11"/>
    <mergeCell ref="C27:J27"/>
    <mergeCell ref="C16:J16"/>
    <mergeCell ref="C17:G17"/>
    <mergeCell ref="C22:J22"/>
    <mergeCell ref="C23:J23"/>
    <mergeCell ref="C24:J24"/>
    <mergeCell ref="C25:J25"/>
    <mergeCell ref="C26:J26"/>
    <mergeCell ref="C18:J18"/>
    <mergeCell ref="H17:J17"/>
    <mergeCell ref="C19:J19"/>
    <mergeCell ref="C20:J20"/>
    <mergeCell ref="C11:J11"/>
    <mergeCell ref="C14:J14"/>
    <mergeCell ref="Y26:AA26"/>
    <mergeCell ref="Y25:AA25"/>
    <mergeCell ref="P23:X23"/>
    <mergeCell ref="C12:J12"/>
    <mergeCell ref="C13:J13"/>
    <mergeCell ref="C15:J15"/>
    <mergeCell ref="C21:J21"/>
    <mergeCell ref="K23:M23"/>
    <mergeCell ref="K22:M22"/>
    <mergeCell ref="P13:V13"/>
    <mergeCell ref="W13:AA13"/>
    <mergeCell ref="K13:M13"/>
    <mergeCell ref="K12:M12"/>
    <mergeCell ref="K25:M25"/>
    <mergeCell ref="K14:M14"/>
    <mergeCell ref="K15:M15"/>
    <mergeCell ref="K16:M16"/>
    <mergeCell ref="K17:M17"/>
    <mergeCell ref="Y14:AA14"/>
    <mergeCell ref="Y15:AA15"/>
    <mergeCell ref="P14:X14"/>
    <mergeCell ref="P16:X16"/>
    <mergeCell ref="K20:M20"/>
    <mergeCell ref="K21:M21"/>
    <mergeCell ref="P26:X26"/>
    <mergeCell ref="P20:V20"/>
    <mergeCell ref="K18:M18"/>
    <mergeCell ref="K24:M24"/>
    <mergeCell ref="P24:X24"/>
    <mergeCell ref="Y28:AA28"/>
    <mergeCell ref="P28:X28"/>
    <mergeCell ref="Y23:AA23"/>
    <mergeCell ref="Y24:AA24"/>
    <mergeCell ref="W20:AA20"/>
    <mergeCell ref="P22:AA22"/>
    <mergeCell ref="C41:J41"/>
    <mergeCell ref="C38:J38"/>
    <mergeCell ref="C39:J39"/>
    <mergeCell ref="K40:M40"/>
    <mergeCell ref="K41:M41"/>
    <mergeCell ref="C42:I42"/>
    <mergeCell ref="J42:M42"/>
    <mergeCell ref="P29:X29"/>
    <mergeCell ref="P30:X30"/>
    <mergeCell ref="K37:M37"/>
    <mergeCell ref="P35:AA35"/>
    <mergeCell ref="C33:J33"/>
    <mergeCell ref="C32:J32"/>
    <mergeCell ref="C29:J29"/>
    <mergeCell ref="C30:J30"/>
    <mergeCell ref="Y42:AA42"/>
    <mergeCell ref="K32:M32"/>
    <mergeCell ref="P33:V33"/>
    <mergeCell ref="W33:AA33"/>
    <mergeCell ref="K33:M33"/>
    <mergeCell ref="K34:M34"/>
    <mergeCell ref="K35:M35"/>
    <mergeCell ref="P31:X31"/>
    <mergeCell ref="P41:X41"/>
    <mergeCell ref="P42:X42"/>
    <mergeCell ref="W6:AA6"/>
    <mergeCell ref="P8:X8"/>
    <mergeCell ref="K8:M8"/>
    <mergeCell ref="Y29:AA29"/>
    <mergeCell ref="C40:J40"/>
    <mergeCell ref="P34:X34"/>
    <mergeCell ref="Y34:AA34"/>
    <mergeCell ref="C37:J37"/>
    <mergeCell ref="P36:X36"/>
    <mergeCell ref="P37:X37"/>
    <mergeCell ref="P38:X38"/>
    <mergeCell ref="P39:X39"/>
    <mergeCell ref="Y39:AA39"/>
    <mergeCell ref="P40:X40"/>
    <mergeCell ref="Y40:AA40"/>
    <mergeCell ref="C34:J34"/>
    <mergeCell ref="C36:J36"/>
    <mergeCell ref="Y30:AA30"/>
    <mergeCell ref="C35:J35"/>
    <mergeCell ref="K36:M36"/>
    <mergeCell ref="Y31:AA31"/>
    <mergeCell ref="C31:J31"/>
    <mergeCell ref="K38:M38"/>
    <mergeCell ref="K39:M39"/>
    <mergeCell ref="K19:M19"/>
    <mergeCell ref="P9:V9"/>
    <mergeCell ref="W9:AA9"/>
    <mergeCell ref="P12:V12"/>
    <mergeCell ref="W12:AA12"/>
    <mergeCell ref="P15:X15"/>
    <mergeCell ref="Y16:AA16"/>
    <mergeCell ref="P19:X19"/>
    <mergeCell ref="Y18:AA18"/>
    <mergeCell ref="Y19:AA19"/>
    <mergeCell ref="K9:M9"/>
    <mergeCell ref="K10:M10"/>
    <mergeCell ref="Y27:AA27"/>
    <mergeCell ref="Y17:AA17"/>
    <mergeCell ref="K31:M31"/>
    <mergeCell ref="P17:X17"/>
    <mergeCell ref="P27:X27"/>
    <mergeCell ref="P18:X18"/>
    <mergeCell ref="K26:M26"/>
    <mergeCell ref="K27:M27"/>
    <mergeCell ref="K28:M28"/>
    <mergeCell ref="K30:M30"/>
    <mergeCell ref="K29:M29"/>
    <mergeCell ref="C6:J6"/>
    <mergeCell ref="K7:M7"/>
    <mergeCell ref="AA2:AB2"/>
    <mergeCell ref="B2:Z2"/>
    <mergeCell ref="C4:D4"/>
    <mergeCell ref="B3:AB3"/>
    <mergeCell ref="O4:P4"/>
    <mergeCell ref="Q4:R4"/>
    <mergeCell ref="E4:F4"/>
    <mergeCell ref="G4:H4"/>
    <mergeCell ref="I4:J4"/>
    <mergeCell ref="K4:L4"/>
    <mergeCell ref="M4:N4"/>
    <mergeCell ref="C5:M5"/>
    <mergeCell ref="P7:X7"/>
    <mergeCell ref="U4:V4"/>
    <mergeCell ref="W4:X4"/>
    <mergeCell ref="Y4:Z4"/>
    <mergeCell ref="Y7:AA7"/>
    <mergeCell ref="P6:V6"/>
    <mergeCell ref="S4:T4"/>
    <mergeCell ref="P5:AA5"/>
    <mergeCell ref="C7:J7"/>
    <mergeCell ref="K6:M6"/>
  </mergeCells>
  <hyperlinks>
    <hyperlink ref="E4:F4" location="Jan!A1" display="Jan" xr:uid="{1D4041B5-E09C-46FD-AE40-D12F36443898}"/>
    <hyperlink ref="G4:H4" location="Feb!A1" display="Feb" xr:uid="{CEC4E9C3-F3FC-476A-8BA0-3195CDC95FE7}"/>
    <hyperlink ref="I4:J4" location="March!A1" display="March" xr:uid="{0BF5BF50-F851-4822-B3B6-002FF11DC8DF}"/>
    <hyperlink ref="K4:L4" location="April!A1" display="April" xr:uid="{68FCDE0A-1480-4633-B78B-4564B4E0514D}"/>
    <hyperlink ref="M4:N4" location="May!A1" display="May" xr:uid="{D942AC0D-A9D3-482F-97E4-5EEEE5EBE0EF}"/>
    <hyperlink ref="O4:P4" location="June!A1" display="June" xr:uid="{C5A64D54-DA0D-4A2A-A208-1940A9819DBE}"/>
    <hyperlink ref="Q4:R4" location="July!A1" display="July" xr:uid="{9BB8E5A1-41B8-442C-9262-7E8E2EBF411C}"/>
    <hyperlink ref="S4:T4" location="Aug!A1" display="Aug" xr:uid="{8625F722-C67F-4676-9A16-B45ED4AD33C5}"/>
    <hyperlink ref="U4:V4" location="Sep!A1" display="Sep" xr:uid="{CF678AF9-4C3B-4D3C-ABB2-B143B8E1CB4C}"/>
    <hyperlink ref="W4:X4" location="Oct!A1" display="Oct" xr:uid="{EF87C7BD-B12B-4C0D-B11F-ACD9D3D9EEFA}"/>
    <hyperlink ref="Y4:Z4" location="Nov!A1" display="Nov" xr:uid="{657D072B-FE8B-455B-BACB-64C5432BA9D9}"/>
    <hyperlink ref="AA4:AB4" location="Dec!A1" display="Dec" xr:uid="{E29E646D-0E57-4382-B34A-30F9C92841CD}"/>
    <hyperlink ref="C4:D4" location="Total!A1" display="Total" xr:uid="{18EEC2B6-85C6-4ACD-93C4-768C4D717A43}"/>
    <hyperlink ref="AE22:AI22" location="'1st QTR'!A1" display="1st QTR" xr:uid="{3457BA5F-BDDE-4F2D-B20D-00C3F729E865}"/>
    <hyperlink ref="AE24:AI24" location="'2nd QTR'!Print_Area" display="2nd QTR" xr:uid="{AEFE3B3D-7F83-40F7-9FBE-F802DD7113B8}"/>
    <hyperlink ref="AE26:AI26" location="'3rd QTR'!Print_Area" display="3rd QTR" xr:uid="{98505434-462A-4A90-9CFE-C887ACDFA978}"/>
    <hyperlink ref="AE28:AI28" location="'4th QTR'!Print_Area" display="4th QTR" xr:uid="{AFC22AD3-580B-41E5-9DD5-F3F27C04C9F4}"/>
    <hyperlink ref="AP3" location="Jan!A1" display="Jan" xr:uid="{8A692EFE-4D73-4C13-9627-35D2F8FD62B8}"/>
    <hyperlink ref="AP4" location="Feb!A1" display="Feb" xr:uid="{1E8EF83E-F320-4AE5-9852-0350E9B6418F}"/>
    <hyperlink ref="AP5" location="March!A1" display="March" xr:uid="{096A1FCB-57D0-42A0-A613-FB37669B399F}"/>
    <hyperlink ref="AP6" location="April!A1" display="April" xr:uid="{34668A47-A01D-4833-85EA-CDEB183A3C16}"/>
    <hyperlink ref="AP7" location="May!A1" display="May" xr:uid="{1FA27B63-43F3-47DC-9DF3-BF41572DF90A}"/>
    <hyperlink ref="AP8" location="June!A1" display="June" xr:uid="{25ED3D70-A2F7-47F9-9F59-D6F7CEFB775B}"/>
    <hyperlink ref="AP9" location="July!A1" display="July" xr:uid="{704897CC-1482-4381-8520-5395F33ABB79}"/>
    <hyperlink ref="AP10" location="Aug!A1" display="Aug" xr:uid="{CE77D3DE-63EA-46BA-B903-D71C86937885}"/>
    <hyperlink ref="AP11" location="Sep!A1" display="Sep" xr:uid="{65AD4391-2CEF-4631-A721-6D69DF83E04A}"/>
    <hyperlink ref="AP12" location="Oct!A1" display="Oct" xr:uid="{836103D4-48F7-4E9C-954C-8B962EF926D4}"/>
    <hyperlink ref="AP13" location="Nov!A1" display="Nov" xr:uid="{BA7A81A3-BAE7-4031-9A2D-EDFA8A177FAF}"/>
    <hyperlink ref="AP14" location="Dec!A1" display="Dec" xr:uid="{E32EE61E-914B-456C-90F0-753B3D77A0C9}"/>
    <hyperlink ref="AP15" location="Total!A1" display="Total" xr:uid="{6CF1A0B0-3444-4902-8422-A94524449334}"/>
    <hyperlink ref="C20:J20" r:id="rId1" display="Payroll Processing Fee" xr:uid="{90203B69-537F-44C5-B7DB-36796CBB14C4}"/>
    <hyperlink ref="AX17:AZ18" location="'Basic Information'!A1" display="Click Here for Basic Information" xr:uid="{297CFB96-45C8-46DD-AD46-1821E966CC2C}"/>
    <hyperlink ref="AT17:AW18" location="'2024 Tax Estimator'!A1" display="2024 Tax Estimator Details ( Click Here)" xr:uid="{41EBEEE5-3B89-48EF-B903-D96FC3985A05}"/>
  </hyperlinks>
  <pageMargins left="0.75" right="0.75" top="1" bottom="1" header="0.5" footer="0.5"/>
  <pageSetup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D4B6-8C9A-4DED-BEC8-10CDE0E1F121}">
  <dimension ref="A1:CC661"/>
  <sheetViews>
    <sheetView workbookViewId="0">
      <selection activeCell="AE18" sqref="AE18:AN18"/>
    </sheetView>
  </sheetViews>
  <sheetFormatPr defaultRowHeight="12.75" x14ac:dyDescent="0.2"/>
  <cols>
    <col min="1" max="1" width="3.5703125" style="63" customWidth="1"/>
    <col min="2" max="2" width="0.5703125" style="63" hidden="1"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 style="63" customWidth="1"/>
    <col min="28" max="28" width="0.710937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440</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24"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v>1</v>
      </c>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1</v>
      </c>
      <c r="X9" s="458"/>
      <c r="Y9" s="458"/>
      <c r="Z9" s="458"/>
      <c r="AA9" s="459"/>
      <c r="AB9" s="61"/>
      <c r="AC9" s="115">
        <f>W9</f>
        <v>1</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1</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361</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1.4999999999999999E-2</v>
      </c>
      <c r="Z36" s="458"/>
      <c r="AA36" s="459"/>
      <c r="AB36" s="60"/>
      <c r="AC36" s="114">
        <f>W33*W36</f>
        <v>1.4999999999999999E-2</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0.14399999999999999</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5">
      <c r="A38" s="112"/>
      <c r="B38" s="60"/>
      <c r="C38" s="592" t="str">
        <f>'Main Page (Total)'!C38</f>
        <v>Other Exp ( please type here)</v>
      </c>
      <c r="D38" s="593"/>
      <c r="E38" s="593"/>
      <c r="F38" s="593"/>
      <c r="G38" s="593"/>
      <c r="H38" s="593"/>
      <c r="I38" s="593"/>
      <c r="J38" s="594"/>
      <c r="K38" s="573"/>
      <c r="L38" s="574"/>
      <c r="M38" s="575"/>
      <c r="N38" s="61"/>
      <c r="O38" s="60"/>
      <c r="P38" s="588" t="s">
        <v>97</v>
      </c>
      <c r="Q38" s="252"/>
      <c r="R38" s="252"/>
      <c r="S38" s="252"/>
      <c r="T38" s="252"/>
      <c r="U38" s="252"/>
      <c r="V38" s="521"/>
      <c r="W38" s="589">
        <v>4.9500000000000002E-2</v>
      </c>
      <c r="X38" s="590">
        <v>4.9500000000000002E-2</v>
      </c>
      <c r="Y38" s="591">
        <f>MAX(AC35,AC38)</f>
        <v>3.9600000000000003E-2</v>
      </c>
      <c r="Z38" s="458">
        <f>(W33*0.8)*X38</f>
        <v>3.9600000000000003E-2</v>
      </c>
      <c r="AA38" s="459"/>
      <c r="AB38" s="60"/>
      <c r="AC38" s="114">
        <f>((W33*0.8)+Y23-Y28)*W38</f>
        <v>3.9600000000000003E-2</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53" t="str">
        <f>'Main Page (Total)'!C39</f>
        <v>Other Exp ( please type here)</v>
      </c>
      <c r="D39" s="487"/>
      <c r="E39" s="487"/>
      <c r="F39" s="487"/>
      <c r="G39" s="487"/>
      <c r="H39" s="487"/>
      <c r="I39" s="487"/>
      <c r="J39" s="488"/>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53" t="str">
        <f>'Main Page (Total)'!C40</f>
        <v>Other Exp ( please type here)</v>
      </c>
      <c r="D40" s="487"/>
      <c r="E40" s="487"/>
      <c r="F40" s="487"/>
      <c r="G40" s="487"/>
      <c r="H40" s="487"/>
      <c r="I40" s="487"/>
      <c r="J40" s="488"/>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53" t="str">
        <f>'Main Page (Total)'!C41</f>
        <v>Other Exp ( please type here)</v>
      </c>
      <c r="D41" s="487"/>
      <c r="E41" s="487"/>
      <c r="F41" s="487"/>
      <c r="G41" s="487"/>
      <c r="H41" s="487"/>
      <c r="I41" s="487"/>
      <c r="J41" s="488"/>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1</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xAPI/RWjIYktLF5zkn9pCHq2gzrJeiGUT2267PQpWioiFQwrT9kSFums8dj2zP/eOAnVowJ5uZJp/M6s9ZR/nQ==" saltValue="dM02bl47lAYaSkv8N9qWUQ==" spinCount="100000" sheet="1" objects="1" scenarios="1"/>
  <mergeCells count="160">
    <mergeCell ref="AK7:BQ17"/>
    <mergeCell ref="AJ34:BF40"/>
    <mergeCell ref="P39:AA39"/>
    <mergeCell ref="P40:AA40"/>
    <mergeCell ref="P41:AA41"/>
    <mergeCell ref="P36:V36"/>
    <mergeCell ref="W36:X36"/>
    <mergeCell ref="Y36:AA36"/>
    <mergeCell ref="P37:V37"/>
    <mergeCell ref="W37:X37"/>
    <mergeCell ref="Y37:AA37"/>
    <mergeCell ref="P7:X7"/>
    <mergeCell ref="Y7:AA7"/>
    <mergeCell ref="P29:X29"/>
    <mergeCell ref="P34:X34"/>
    <mergeCell ref="Y34:AA34"/>
    <mergeCell ref="P33:V33"/>
    <mergeCell ref="W33:AA33"/>
    <mergeCell ref="C5:M5"/>
    <mergeCell ref="P5:AA5"/>
    <mergeCell ref="B3:AB3"/>
    <mergeCell ref="C4:D4"/>
    <mergeCell ref="E4:F4"/>
    <mergeCell ref="G4:H4"/>
    <mergeCell ref="I4:J4"/>
    <mergeCell ref="K4:L4"/>
    <mergeCell ref="M4:N4"/>
    <mergeCell ref="O4:P4"/>
    <mergeCell ref="U4:V4"/>
    <mergeCell ref="W4:X4"/>
    <mergeCell ref="Y4:Z4"/>
    <mergeCell ref="AA4:AB4"/>
    <mergeCell ref="Q4:R4"/>
    <mergeCell ref="S4:T4"/>
    <mergeCell ref="K9:M9"/>
    <mergeCell ref="C8:H8"/>
    <mergeCell ref="I8:J8"/>
    <mergeCell ref="C6:J6"/>
    <mergeCell ref="K6:M6"/>
    <mergeCell ref="C7:J7"/>
    <mergeCell ref="K7:M7"/>
    <mergeCell ref="C10:J10"/>
    <mergeCell ref="K10:M10"/>
    <mergeCell ref="C11:J11"/>
    <mergeCell ref="K11:M11"/>
    <mergeCell ref="P11:AA11"/>
    <mergeCell ref="C12:J12"/>
    <mergeCell ref="K12:M12"/>
    <mergeCell ref="P12:V12"/>
    <mergeCell ref="W12:AA12"/>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C21:J21"/>
    <mergeCell ref="K21:M21"/>
    <mergeCell ref="C22:J22"/>
    <mergeCell ref="K22:M22"/>
    <mergeCell ref="P22:AA22"/>
    <mergeCell ref="P20:V20"/>
    <mergeCell ref="W20:AA20"/>
    <mergeCell ref="C23:J23"/>
    <mergeCell ref="K23:M23"/>
    <mergeCell ref="P23:X23"/>
    <mergeCell ref="Y23:AA23"/>
    <mergeCell ref="C24:J24"/>
    <mergeCell ref="K24:M24"/>
    <mergeCell ref="P24:X24"/>
    <mergeCell ref="Y24:AA24"/>
    <mergeCell ref="C25:J25"/>
    <mergeCell ref="K25:M25"/>
    <mergeCell ref="P25:X25"/>
    <mergeCell ref="Y25:AA25"/>
    <mergeCell ref="C26:J26"/>
    <mergeCell ref="K26:M26"/>
    <mergeCell ref="P26:X26"/>
    <mergeCell ref="Y26:AA26"/>
    <mergeCell ref="C27:J27"/>
    <mergeCell ref="K27:M27"/>
    <mergeCell ref="P27:X27"/>
    <mergeCell ref="Y27:AA27"/>
    <mergeCell ref="P28:X28"/>
    <mergeCell ref="Y28:AA28"/>
    <mergeCell ref="C28:J28"/>
    <mergeCell ref="K28:M28"/>
    <mergeCell ref="K30:M30"/>
    <mergeCell ref="Y30:AA30"/>
    <mergeCell ref="C31:J31"/>
    <mergeCell ref="K31:M31"/>
    <mergeCell ref="P30:X30"/>
    <mergeCell ref="C32:J32"/>
    <mergeCell ref="K32:M32"/>
    <mergeCell ref="P31:V31"/>
    <mergeCell ref="W31:AA31"/>
    <mergeCell ref="P42:AA42"/>
    <mergeCell ref="P38:V38"/>
    <mergeCell ref="W38:X38"/>
    <mergeCell ref="Y38:AA38"/>
    <mergeCell ref="C37:J37"/>
    <mergeCell ref="K37:M37"/>
    <mergeCell ref="C38:J38"/>
    <mergeCell ref="K38:M38"/>
    <mergeCell ref="K39:M39"/>
    <mergeCell ref="C40:J40"/>
    <mergeCell ref="C41:J41"/>
    <mergeCell ref="K41:M41"/>
    <mergeCell ref="C39:J39"/>
    <mergeCell ref="C42:I42"/>
    <mergeCell ref="J42:M42"/>
    <mergeCell ref="C35:J35"/>
    <mergeCell ref="K40:M40"/>
    <mergeCell ref="AA2:AB2"/>
    <mergeCell ref="B2:Z2"/>
    <mergeCell ref="P6:V6"/>
    <mergeCell ref="W6:AA6"/>
    <mergeCell ref="P9:V9"/>
    <mergeCell ref="W9:AA9"/>
    <mergeCell ref="K8:M8"/>
    <mergeCell ref="P8:X8"/>
    <mergeCell ref="Y8:AA8"/>
    <mergeCell ref="C9:J9"/>
    <mergeCell ref="K35:M35"/>
    <mergeCell ref="C36:J36"/>
    <mergeCell ref="K36:M36"/>
    <mergeCell ref="P35:AA35"/>
    <mergeCell ref="C33:J33"/>
    <mergeCell ref="K33:M33"/>
    <mergeCell ref="C34:J34"/>
    <mergeCell ref="K34:M34"/>
    <mergeCell ref="C29:J29"/>
    <mergeCell ref="K29:M29"/>
    <mergeCell ref="Y29:AA29"/>
    <mergeCell ref="C30:J30"/>
  </mergeCells>
  <hyperlinks>
    <hyperlink ref="E4:F4" location="Jan!A1" display="Jan" xr:uid="{7C52F2DD-13DD-4CAD-B31B-4C7DDEF93DD2}"/>
    <hyperlink ref="G4:H4" location="Feb!A1" display="Feb" xr:uid="{5BFED878-C5FC-462E-9C23-3E2292EEBD98}"/>
    <hyperlink ref="I4:J4" location="March!A1" display="March" xr:uid="{18601398-24D2-4913-8ADF-437A0230FBD9}"/>
    <hyperlink ref="K4:L4" location="April!A1" display="April" xr:uid="{B467A79A-1835-4010-9B88-72B6F286F45F}"/>
    <hyperlink ref="M4:N4" location="May!A1" display="May" xr:uid="{14BC833D-0C99-40E9-AACE-7069703055F8}"/>
    <hyperlink ref="O4:P4" location="June!A1" display="June" xr:uid="{64B00AE2-71EA-42DF-A353-AF92D5E944F6}"/>
    <hyperlink ref="Q4:R4" location="July!A1" display="July" xr:uid="{6BB0B5D0-54AD-42D6-A95F-BDE5B4E4919E}"/>
    <hyperlink ref="S4:T4" location="Aug!A1" display="Aug" xr:uid="{D97368CF-E87F-4673-8757-2F65584B53D8}"/>
    <hyperlink ref="U4:V4" location="Sep!A1" display="Sep" xr:uid="{4995CBCD-7C5A-4A20-B3A0-A6902D1B1F15}"/>
    <hyperlink ref="W4:X4" location="Oct!A1" display="Oct" xr:uid="{345063BA-C041-438B-ACCB-BF335E283F5B}"/>
    <hyperlink ref="Y4:Z4" location="Nov!A1" display="Nov" xr:uid="{E18C3C65-E231-4275-902D-7D301F6D3B41}"/>
    <hyperlink ref="AA4:AB4" location="Dec!A1" display="Dec" xr:uid="{1C833F77-4B32-41D7-9F2B-0866EB4B5040}"/>
    <hyperlink ref="C4:D4" location="'Main Page (Total)'!A1" display="Total" xr:uid="{A06F06CE-5602-4963-B00D-479C7BC8C673}"/>
    <hyperlink ref="C20:J20" r:id="rId1" display="Payroll Processing Fee" xr:uid="{9FD818D4-5518-42FD-B857-15FF11910D1B}"/>
    <hyperlink ref="P41:X41" r:id="rId2" display="Net Profit/Loss" xr:uid="{4EE683F4-ABF6-4A5C-BEDB-AC383EC100A0}"/>
    <hyperlink ref="C38:J38" location="Total!A1" display="Total!A1" xr:uid="{8A4EE21F-D6AE-451C-A8ED-8F463F57A7B7}"/>
  </hyperlinks>
  <pageMargins left="0.75" right="0.75" top="1" bottom="1" header="0.5" footer="0.5"/>
  <pageSetup orientation="portrait" r:id="rId3"/>
  <headerFooter alignWithMargins="0"/>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4750-78F8-45EA-A024-CF15B1FC7FF5}">
  <dimension ref="A1:CC661"/>
  <sheetViews>
    <sheetView workbookViewId="0">
      <selection activeCell="AE18" sqref="AE18:AN18"/>
    </sheetView>
  </sheetViews>
  <sheetFormatPr defaultRowHeight="12.75" x14ac:dyDescent="0.2"/>
  <cols>
    <col min="1" max="1" width="3.7109375" style="63" customWidth="1"/>
    <col min="2" max="2" width="0.570312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57031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441</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v>0</v>
      </c>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Yi6ttcePy+3hlDwQ8iXf/M663DGrBONBBXHB83TqQvQmk6Y1mkBobeROjluw/mOqlDPAPvsX3F3aQLQ0f70vTg==" saltValue="ccSoVUE6lwK6fHQYBEXB/A==" spinCount="100000" sheet="1" objects="1" scenarios="1"/>
  <mergeCells count="160">
    <mergeCell ref="AK7:BQ17"/>
    <mergeCell ref="AJ34:BF40"/>
    <mergeCell ref="P39:AA39"/>
    <mergeCell ref="P40:AA40"/>
    <mergeCell ref="P41:AA41"/>
    <mergeCell ref="P36:V36"/>
    <mergeCell ref="W36:X36"/>
    <mergeCell ref="Y36:AA36"/>
    <mergeCell ref="P37:V37"/>
    <mergeCell ref="W37:X37"/>
    <mergeCell ref="Y37:AA37"/>
    <mergeCell ref="P7:X7"/>
    <mergeCell ref="Y7:AA7"/>
    <mergeCell ref="P29:X29"/>
    <mergeCell ref="P34:X34"/>
    <mergeCell ref="Y34:AA34"/>
    <mergeCell ref="P33:V33"/>
    <mergeCell ref="W33:AA33"/>
    <mergeCell ref="C5:M5"/>
    <mergeCell ref="P5:AA5"/>
    <mergeCell ref="B3:AB3"/>
    <mergeCell ref="C4:D4"/>
    <mergeCell ref="E4:F4"/>
    <mergeCell ref="G4:H4"/>
    <mergeCell ref="I4:J4"/>
    <mergeCell ref="K4:L4"/>
    <mergeCell ref="M4:N4"/>
    <mergeCell ref="O4:P4"/>
    <mergeCell ref="U4:V4"/>
    <mergeCell ref="W4:X4"/>
    <mergeCell ref="Y4:Z4"/>
    <mergeCell ref="AA4:AB4"/>
    <mergeCell ref="Q4:R4"/>
    <mergeCell ref="S4:T4"/>
    <mergeCell ref="K9:M9"/>
    <mergeCell ref="C8:H8"/>
    <mergeCell ref="I8:J8"/>
    <mergeCell ref="C6:J6"/>
    <mergeCell ref="K6:M6"/>
    <mergeCell ref="C7:J7"/>
    <mergeCell ref="K7:M7"/>
    <mergeCell ref="C10:J10"/>
    <mergeCell ref="K10:M10"/>
    <mergeCell ref="C11:J11"/>
    <mergeCell ref="K11:M11"/>
    <mergeCell ref="P11:AA11"/>
    <mergeCell ref="C12:J12"/>
    <mergeCell ref="K12:M12"/>
    <mergeCell ref="P12:V12"/>
    <mergeCell ref="W12:AA12"/>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C21:J21"/>
    <mergeCell ref="K21:M21"/>
    <mergeCell ref="C22:J22"/>
    <mergeCell ref="K22:M22"/>
    <mergeCell ref="P22:AA22"/>
    <mergeCell ref="P20:V20"/>
    <mergeCell ref="W20:AA20"/>
    <mergeCell ref="C23:J23"/>
    <mergeCell ref="K23:M23"/>
    <mergeCell ref="P23:X23"/>
    <mergeCell ref="Y23:AA23"/>
    <mergeCell ref="C24:J24"/>
    <mergeCell ref="K24:M24"/>
    <mergeCell ref="P24:X24"/>
    <mergeCell ref="Y24:AA24"/>
    <mergeCell ref="C25:J25"/>
    <mergeCell ref="K25:M25"/>
    <mergeCell ref="P25:X25"/>
    <mergeCell ref="Y25:AA25"/>
    <mergeCell ref="C26:J26"/>
    <mergeCell ref="K26:M26"/>
    <mergeCell ref="P26:X26"/>
    <mergeCell ref="Y26:AA26"/>
    <mergeCell ref="C27:J27"/>
    <mergeCell ref="K27:M27"/>
    <mergeCell ref="P27:X27"/>
    <mergeCell ref="Y27:AA27"/>
    <mergeCell ref="P28:X28"/>
    <mergeCell ref="Y28:AA28"/>
    <mergeCell ref="C28:J28"/>
    <mergeCell ref="K28:M28"/>
    <mergeCell ref="K30:M30"/>
    <mergeCell ref="Y30:AA30"/>
    <mergeCell ref="C31:J31"/>
    <mergeCell ref="K31:M31"/>
    <mergeCell ref="P30:X30"/>
    <mergeCell ref="C32:J32"/>
    <mergeCell ref="K32:M32"/>
    <mergeCell ref="P31:V31"/>
    <mergeCell ref="W31:AA31"/>
    <mergeCell ref="P42:AA42"/>
    <mergeCell ref="P38:V38"/>
    <mergeCell ref="W38:X38"/>
    <mergeCell ref="Y38:AA38"/>
    <mergeCell ref="C37:J37"/>
    <mergeCell ref="K37:M37"/>
    <mergeCell ref="C38:J38"/>
    <mergeCell ref="K38:M38"/>
    <mergeCell ref="K39:M39"/>
    <mergeCell ref="C40:J40"/>
    <mergeCell ref="C41:J41"/>
    <mergeCell ref="K41:M41"/>
    <mergeCell ref="C39:J39"/>
    <mergeCell ref="C42:I42"/>
    <mergeCell ref="J42:M42"/>
    <mergeCell ref="C35:J35"/>
    <mergeCell ref="K40:M40"/>
    <mergeCell ref="AA2:AB2"/>
    <mergeCell ref="B2:Z2"/>
    <mergeCell ref="P6:V6"/>
    <mergeCell ref="W6:AA6"/>
    <mergeCell ref="P9:V9"/>
    <mergeCell ref="W9:AA9"/>
    <mergeCell ref="K8:M8"/>
    <mergeCell ref="P8:X8"/>
    <mergeCell ref="Y8:AA8"/>
    <mergeCell ref="C9:J9"/>
    <mergeCell ref="K35:M35"/>
    <mergeCell ref="C36:J36"/>
    <mergeCell ref="K36:M36"/>
    <mergeCell ref="P35:AA35"/>
    <mergeCell ref="C33:J33"/>
    <mergeCell ref="K33:M33"/>
    <mergeCell ref="C34:J34"/>
    <mergeCell ref="K34:M34"/>
    <mergeCell ref="C29:J29"/>
    <mergeCell ref="K29:M29"/>
    <mergeCell ref="Y29:AA29"/>
    <mergeCell ref="C30:J30"/>
  </mergeCells>
  <hyperlinks>
    <hyperlink ref="E4:F4" location="Jan!A1" display="Jan" xr:uid="{30BEF780-B670-4946-B85A-36AE34FEF48C}"/>
    <hyperlink ref="G4:H4" location="Feb!A1" display="Feb" xr:uid="{99337E66-42D7-4BF1-B86A-F70645CBC8DD}"/>
    <hyperlink ref="I4:J4" location="March!A1" display="March" xr:uid="{BDE8EB67-93F4-4C78-A1A7-F226E410BA04}"/>
    <hyperlink ref="K4:L4" location="April!A1" display="April" xr:uid="{9AE002D3-F555-4483-9753-F6B04FA90795}"/>
    <hyperlink ref="M4:N4" location="May!A1" display="May" xr:uid="{0D1AE772-F9CB-418B-BB1B-95CE59309134}"/>
    <hyperlink ref="O4:P4" location="June!A1" display="June" xr:uid="{FE300600-B62A-46C4-84AC-11A289E2F7C3}"/>
    <hyperlink ref="Q4:R4" location="July!A1" display="July" xr:uid="{51229457-B630-44C0-8B78-4920AA55FE34}"/>
    <hyperlink ref="S4:T4" location="Aug!A1" display="Aug" xr:uid="{4C135C28-0563-400A-82D4-DF3B52B81D25}"/>
    <hyperlink ref="U4:V4" location="Sep!A1" display="Sep" xr:uid="{931D590A-C181-4BA9-8C84-606131831871}"/>
    <hyperlink ref="W4:X4" location="Oct!A1" display="Oct" xr:uid="{0E81CE56-6C10-4BAE-AAC4-96DC1F625DBC}"/>
    <hyperlink ref="Y4:Z4" location="Nov!A1" display="Nov" xr:uid="{FA409511-C81D-4BA0-880A-B711EC7D66F1}"/>
    <hyperlink ref="AA4:AB4" location="Dec!A1" display="Dec" xr:uid="{AEF0348B-DEED-4A2E-B177-A74575D77103}"/>
    <hyperlink ref="C4:D4" location="'Main Page (Total)'!A1" display="Total" xr:uid="{53C7FAB5-C5FA-4F2B-ACE5-301CD566BAF1}"/>
    <hyperlink ref="C20:J20" r:id="rId1" display="Payroll Processing Fee" xr:uid="{1DD1B20C-193A-4A7B-A3A0-A3FFF901748A}"/>
    <hyperlink ref="P41:X41" r:id="rId2" display="Net Profit/Loss" xr:uid="{733BE78A-709D-4760-9A4C-3925367F76FA}"/>
  </hyperlinks>
  <pageMargins left="0.75" right="0.75" top="1" bottom="1" header="0.5" footer="0.5"/>
  <pageSetup orientation="portrait" r:id="rId3"/>
  <headerFooter alignWithMargins="0"/>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4EF23-AD67-41A9-B7AE-B6734A3F7112}">
  <dimension ref="A1:CC661"/>
  <sheetViews>
    <sheetView workbookViewId="0">
      <selection activeCell="AE18" sqref="AE18:AN18"/>
    </sheetView>
  </sheetViews>
  <sheetFormatPr defaultRowHeight="12.75" x14ac:dyDescent="0.2"/>
  <cols>
    <col min="1" max="1" width="3.7109375" style="63" customWidth="1"/>
    <col min="2" max="2" width="1"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285156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442</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486" t="s">
        <v>332</v>
      </c>
      <c r="D17" s="253"/>
      <c r="E17" s="253"/>
      <c r="F17" s="253"/>
      <c r="G17" s="254"/>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LHvakhkFJeFDatOZWvqF1RsFGlzsMgbEWtijk8MSEWVovvi/oKowJMDpUKJMky4kLWwS34WTHt+aNEAdMvEoKA==" saltValue="COYBxA0rRpiL6BdunyEN0w==" spinCount="100000" sheet="1" objects="1" scenarios="1"/>
  <mergeCells count="160">
    <mergeCell ref="AK7:BQ17"/>
    <mergeCell ref="P41:AA41"/>
    <mergeCell ref="P36:V36"/>
    <mergeCell ref="W36:X36"/>
    <mergeCell ref="Y36:AA36"/>
    <mergeCell ref="P37:V37"/>
    <mergeCell ref="W37:X37"/>
    <mergeCell ref="Y37:AA37"/>
    <mergeCell ref="C5:M5"/>
    <mergeCell ref="P5:AA5"/>
    <mergeCell ref="C6:J6"/>
    <mergeCell ref="K6:M6"/>
    <mergeCell ref="C7:J7"/>
    <mergeCell ref="K7:M7"/>
    <mergeCell ref="P7:X7"/>
    <mergeCell ref="Y7:AA7"/>
    <mergeCell ref="C12:J12"/>
    <mergeCell ref="K12:M12"/>
    <mergeCell ref="P12:V12"/>
    <mergeCell ref="K8:M8"/>
    <mergeCell ref="P8:X8"/>
    <mergeCell ref="Y8:AA8"/>
    <mergeCell ref="C9:J9"/>
    <mergeCell ref="K9:M9"/>
    <mergeCell ref="AA2:AB2"/>
    <mergeCell ref="B3:AB3"/>
    <mergeCell ref="C4:D4"/>
    <mergeCell ref="E4:F4"/>
    <mergeCell ref="G4:H4"/>
    <mergeCell ref="I4:J4"/>
    <mergeCell ref="K4:L4"/>
    <mergeCell ref="M4:N4"/>
    <mergeCell ref="O4:P4"/>
    <mergeCell ref="Q4:R4"/>
    <mergeCell ref="S4:T4"/>
    <mergeCell ref="U4:V4"/>
    <mergeCell ref="W4:X4"/>
    <mergeCell ref="Y4:Z4"/>
    <mergeCell ref="AA4:AB4"/>
    <mergeCell ref="B2:Z2"/>
    <mergeCell ref="C8:H8"/>
    <mergeCell ref="I8:J8"/>
    <mergeCell ref="P6:V6"/>
    <mergeCell ref="W6:AA6"/>
    <mergeCell ref="C10:J10"/>
    <mergeCell ref="K10:M10"/>
    <mergeCell ref="C11:J11"/>
    <mergeCell ref="K11:M11"/>
    <mergeCell ref="P11:AA11"/>
    <mergeCell ref="P9:V9"/>
    <mergeCell ref="W9:AA9"/>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P20:V20"/>
    <mergeCell ref="W20:AA20"/>
    <mergeCell ref="C21:J21"/>
    <mergeCell ref="K21:M21"/>
    <mergeCell ref="C22:J22"/>
    <mergeCell ref="K22:M22"/>
    <mergeCell ref="P22:AA22"/>
    <mergeCell ref="C23:J23"/>
    <mergeCell ref="K23:M23"/>
    <mergeCell ref="P23:X23"/>
    <mergeCell ref="Y23:AA23"/>
    <mergeCell ref="C24:J24"/>
    <mergeCell ref="K24:M24"/>
    <mergeCell ref="P24:X24"/>
    <mergeCell ref="Y24:AA24"/>
    <mergeCell ref="C25:J25"/>
    <mergeCell ref="K25:M25"/>
    <mergeCell ref="P25:X25"/>
    <mergeCell ref="Y25:AA25"/>
    <mergeCell ref="C26:J26"/>
    <mergeCell ref="K26:M26"/>
    <mergeCell ref="P26:X26"/>
    <mergeCell ref="Y26:AA26"/>
    <mergeCell ref="C27:J27"/>
    <mergeCell ref="K27:M27"/>
    <mergeCell ref="P27:X27"/>
    <mergeCell ref="Y27:AA27"/>
    <mergeCell ref="P42:AA42"/>
    <mergeCell ref="P38:V38"/>
    <mergeCell ref="C37:J37"/>
    <mergeCell ref="K37:M37"/>
    <mergeCell ref="C38:J38"/>
    <mergeCell ref="C41:J41"/>
    <mergeCell ref="K41:M41"/>
    <mergeCell ref="K38:M38"/>
    <mergeCell ref="C40:J40"/>
    <mergeCell ref="K40:M40"/>
    <mergeCell ref="P39:AA39"/>
    <mergeCell ref="C42:I42"/>
    <mergeCell ref="J42:M42"/>
    <mergeCell ref="W12:AA12"/>
    <mergeCell ref="W38:X38"/>
    <mergeCell ref="Y38:AA38"/>
    <mergeCell ref="P34:X34"/>
    <mergeCell ref="Y34:AA34"/>
    <mergeCell ref="P30:X30"/>
    <mergeCell ref="P40:AA40"/>
    <mergeCell ref="K32:M32"/>
    <mergeCell ref="K33:M33"/>
    <mergeCell ref="K30:M30"/>
    <mergeCell ref="Y30:AA30"/>
    <mergeCell ref="K31:M31"/>
    <mergeCell ref="K34:M34"/>
    <mergeCell ref="K35:M35"/>
    <mergeCell ref="K36:M36"/>
    <mergeCell ref="P35:AA35"/>
    <mergeCell ref="K28:M28"/>
    <mergeCell ref="P28:X28"/>
    <mergeCell ref="Y28:AA28"/>
    <mergeCell ref="K39:M39"/>
    <mergeCell ref="C29:J29"/>
    <mergeCell ref="K29:M29"/>
    <mergeCell ref="Y29:AA29"/>
    <mergeCell ref="P29:X29"/>
    <mergeCell ref="C28:J28"/>
    <mergeCell ref="AJ34:BF40"/>
    <mergeCell ref="C33:J33"/>
    <mergeCell ref="C34:J34"/>
    <mergeCell ref="C30:J30"/>
    <mergeCell ref="C31:J31"/>
    <mergeCell ref="C36:J36"/>
    <mergeCell ref="C35:J35"/>
    <mergeCell ref="C32:J32"/>
    <mergeCell ref="P33:V33"/>
    <mergeCell ref="W33:AA33"/>
    <mergeCell ref="P31:V31"/>
    <mergeCell ref="W31:AA31"/>
    <mergeCell ref="C39:J39"/>
  </mergeCells>
  <hyperlinks>
    <hyperlink ref="E4:F4" location="Jan!A1" display="Jan" xr:uid="{02E16DF9-2FD4-4C02-9443-3462BDD3C3E0}"/>
    <hyperlink ref="G4:H4" location="Feb!A1" display="Feb" xr:uid="{E8396EEB-B16F-4688-9CAE-F7399403CE5F}"/>
    <hyperlink ref="I4:J4" location="March!A1" display="March" xr:uid="{E91E88DF-23A2-448D-B599-0F7F7DCA0823}"/>
    <hyperlink ref="K4:L4" location="April!A1" display="April" xr:uid="{7BCDB29B-35D7-42DC-8AAF-D658E7E1E2CD}"/>
    <hyperlink ref="M4:N4" location="May!A1" display="May" xr:uid="{64F5E0E0-9ECD-46A1-9235-A4DCF7013ED4}"/>
    <hyperlink ref="O4:P4" location="June!A1" display="June" xr:uid="{B72DBDDE-88DB-4C1B-BE27-5054B86EDB53}"/>
    <hyperlink ref="Q4:R4" location="July!A1" display="July" xr:uid="{B0029C49-4E61-4BCD-B8BA-A4345BB018F0}"/>
    <hyperlink ref="S4:T4" location="Aug!A1" display="Aug" xr:uid="{50279E2E-23D7-49AE-B206-FC8570936EB8}"/>
    <hyperlink ref="U4:V4" location="Sep!A1" display="Sep" xr:uid="{3F551746-7BA8-432E-AAF9-CB79814AE951}"/>
    <hyperlink ref="W4:X4" location="Oct!A1" display="Oct" xr:uid="{8E2E24AD-EA29-4374-B51C-3AE88F41442E}"/>
    <hyperlink ref="Y4:Z4" location="Nov!A1" display="Nov" xr:uid="{8C138D06-7503-4E90-B5B0-C7164BBEAF50}"/>
    <hyperlink ref="AA4:AB4" location="Dec!A1" display="Dec" xr:uid="{734EE111-0122-4A67-A0A8-B030A5DDAC27}"/>
    <hyperlink ref="C4:D4" location="'Main Page (Total)'!A1" display="Total" xr:uid="{27EB07A3-1189-415C-9A74-DB0CBB29C4B0}"/>
    <hyperlink ref="C20:J20" r:id="rId1" display="Payroll Processing Fee" xr:uid="{58E1C8EC-4572-444D-B0CA-89DFA8F2852B}"/>
    <hyperlink ref="P41:X41" r:id="rId2" display="Net Profit/Loss" xr:uid="{DF9C9372-1035-41FC-985A-7F5A15E3D9BC}"/>
  </hyperlinks>
  <pageMargins left="0.75" right="0.75" top="1" bottom="1" header="0.5" footer="0.5"/>
  <pageSetup orientation="portrait" r:id="rId3"/>
  <headerFooter alignWithMargins="0"/>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3B9A-6459-4552-9E81-4C5ABE2C692E}">
  <dimension ref="A1:CC661"/>
  <sheetViews>
    <sheetView workbookViewId="0">
      <selection activeCell="AE18" sqref="AE18:AN18"/>
    </sheetView>
  </sheetViews>
  <sheetFormatPr defaultRowHeight="12.75" x14ac:dyDescent="0.2"/>
  <cols>
    <col min="1" max="1" width="3.7109375" style="63" customWidth="1"/>
    <col min="2" max="2" width="0.710937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710937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443</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0t8/jV3u9tjR7zwJ4KAYEqMCK2SbXcZkl+xHbVg0B0mRbMH2JcgMgGSoSzTDFRdbxy6azM3Wjwth5M63Ue6UDw==" saltValue="7FAczYCVF65UweVJsUyThA==" spinCount="100000" sheet="1" objects="1" scenarios="1"/>
  <mergeCells count="160">
    <mergeCell ref="AK7:BQ17"/>
    <mergeCell ref="AJ34:BF40"/>
    <mergeCell ref="P39:AA39"/>
    <mergeCell ref="P40:AA40"/>
    <mergeCell ref="P41:AA41"/>
    <mergeCell ref="P36:V36"/>
    <mergeCell ref="W36:X36"/>
    <mergeCell ref="Y36:AA36"/>
    <mergeCell ref="P37:V37"/>
    <mergeCell ref="W37:X37"/>
    <mergeCell ref="Y37:AA37"/>
    <mergeCell ref="P7:X7"/>
    <mergeCell ref="Y7:AA7"/>
    <mergeCell ref="P29:X29"/>
    <mergeCell ref="P34:X34"/>
    <mergeCell ref="Y34:AA34"/>
    <mergeCell ref="P33:V33"/>
    <mergeCell ref="W33:AA33"/>
    <mergeCell ref="C5:M5"/>
    <mergeCell ref="P5:AA5"/>
    <mergeCell ref="B3:AB3"/>
    <mergeCell ref="C4:D4"/>
    <mergeCell ref="E4:F4"/>
    <mergeCell ref="G4:H4"/>
    <mergeCell ref="I4:J4"/>
    <mergeCell ref="K4:L4"/>
    <mergeCell ref="M4:N4"/>
    <mergeCell ref="O4:P4"/>
    <mergeCell ref="U4:V4"/>
    <mergeCell ref="W4:X4"/>
    <mergeCell ref="Y4:Z4"/>
    <mergeCell ref="AA4:AB4"/>
    <mergeCell ref="Q4:R4"/>
    <mergeCell ref="S4:T4"/>
    <mergeCell ref="K9:M9"/>
    <mergeCell ref="C8:H8"/>
    <mergeCell ref="I8:J8"/>
    <mergeCell ref="C6:J6"/>
    <mergeCell ref="K6:M6"/>
    <mergeCell ref="C7:J7"/>
    <mergeCell ref="K7:M7"/>
    <mergeCell ref="C10:J10"/>
    <mergeCell ref="K10:M10"/>
    <mergeCell ref="C11:J11"/>
    <mergeCell ref="K11:M11"/>
    <mergeCell ref="P11:AA11"/>
    <mergeCell ref="C12:J12"/>
    <mergeCell ref="K12:M12"/>
    <mergeCell ref="P12:V12"/>
    <mergeCell ref="W12:AA12"/>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C21:J21"/>
    <mergeCell ref="K21:M21"/>
    <mergeCell ref="C22:J22"/>
    <mergeCell ref="K22:M22"/>
    <mergeCell ref="P22:AA22"/>
    <mergeCell ref="P20:V20"/>
    <mergeCell ref="W20:AA20"/>
    <mergeCell ref="C23:J23"/>
    <mergeCell ref="K23:M23"/>
    <mergeCell ref="P23:X23"/>
    <mergeCell ref="Y23:AA23"/>
    <mergeCell ref="C24:J24"/>
    <mergeCell ref="K24:M24"/>
    <mergeCell ref="P24:X24"/>
    <mergeCell ref="Y24:AA24"/>
    <mergeCell ref="C25:J25"/>
    <mergeCell ref="K25:M25"/>
    <mergeCell ref="P25:X25"/>
    <mergeCell ref="Y25:AA25"/>
    <mergeCell ref="C26:J26"/>
    <mergeCell ref="K26:M26"/>
    <mergeCell ref="P26:X26"/>
    <mergeCell ref="Y26:AA26"/>
    <mergeCell ref="C27:J27"/>
    <mergeCell ref="K27:M27"/>
    <mergeCell ref="P27:X27"/>
    <mergeCell ref="Y27:AA27"/>
    <mergeCell ref="P28:X28"/>
    <mergeCell ref="Y28:AA28"/>
    <mergeCell ref="C28:J28"/>
    <mergeCell ref="K28:M28"/>
    <mergeCell ref="K30:M30"/>
    <mergeCell ref="Y30:AA30"/>
    <mergeCell ref="C31:J31"/>
    <mergeCell ref="K31:M31"/>
    <mergeCell ref="P30:X30"/>
    <mergeCell ref="C32:J32"/>
    <mergeCell ref="K32:M32"/>
    <mergeCell ref="P31:V31"/>
    <mergeCell ref="W31:AA31"/>
    <mergeCell ref="P42:AA42"/>
    <mergeCell ref="P38:V38"/>
    <mergeCell ref="W38:X38"/>
    <mergeCell ref="Y38:AA38"/>
    <mergeCell ref="C37:J37"/>
    <mergeCell ref="K37:M37"/>
    <mergeCell ref="C38:J38"/>
    <mergeCell ref="K38:M38"/>
    <mergeCell ref="K39:M39"/>
    <mergeCell ref="C40:J40"/>
    <mergeCell ref="C41:J41"/>
    <mergeCell ref="K41:M41"/>
    <mergeCell ref="C39:J39"/>
    <mergeCell ref="C42:I42"/>
    <mergeCell ref="J42:M42"/>
    <mergeCell ref="C35:J35"/>
    <mergeCell ref="K40:M40"/>
    <mergeCell ref="AA2:AB2"/>
    <mergeCell ref="B2:Z2"/>
    <mergeCell ref="P6:V6"/>
    <mergeCell ref="W6:AA6"/>
    <mergeCell ref="P9:V9"/>
    <mergeCell ref="W9:AA9"/>
    <mergeCell ref="K8:M8"/>
    <mergeCell ref="P8:X8"/>
    <mergeCell ref="Y8:AA8"/>
    <mergeCell ref="C9:J9"/>
    <mergeCell ref="K35:M35"/>
    <mergeCell ref="C36:J36"/>
    <mergeCell ref="K36:M36"/>
    <mergeCell ref="P35:AA35"/>
    <mergeCell ref="C33:J33"/>
    <mergeCell ref="K33:M33"/>
    <mergeCell ref="C34:J34"/>
    <mergeCell ref="K34:M34"/>
    <mergeCell ref="C29:J29"/>
    <mergeCell ref="K29:M29"/>
    <mergeCell ref="Y29:AA29"/>
    <mergeCell ref="C30:J30"/>
  </mergeCells>
  <hyperlinks>
    <hyperlink ref="E4:F4" location="Jan!A1" display="Jan" xr:uid="{E06C5968-4F5E-420B-BDFE-FCAFEC10C287}"/>
    <hyperlink ref="G4:H4" location="Feb!A1" display="Feb" xr:uid="{FF49221E-E8BF-44C9-B9F7-845D13681316}"/>
    <hyperlink ref="I4:J4" location="March!A1" display="March" xr:uid="{8EB5FE28-0035-4E9A-8356-EF4482A8B466}"/>
    <hyperlink ref="K4:L4" location="April!A1" display="April" xr:uid="{F8CFBF46-3514-4DD3-A31A-1D5396F09090}"/>
    <hyperlink ref="M4:N4" location="May!A1" display="May" xr:uid="{D2AE6FA7-9B05-420C-83AA-AB728695D8E9}"/>
    <hyperlink ref="O4:P4" location="June!A1" display="June" xr:uid="{D8EA3564-934D-42FB-BD4D-1533080FA67A}"/>
    <hyperlink ref="Q4:R4" location="July!A1" display="July" xr:uid="{8E83E16D-1218-42C3-A847-404EB3FBEF0E}"/>
    <hyperlink ref="S4:T4" location="Aug!A1" display="Aug" xr:uid="{A9AB75ED-900E-4DDF-A0CF-0597146AE64C}"/>
    <hyperlink ref="U4:V4" location="Sep!A1" display="Sep" xr:uid="{DF1ADD85-252C-40DC-A691-2B90C90A79A1}"/>
    <hyperlink ref="W4:X4" location="Oct!A1" display="Oct" xr:uid="{4A56BE51-94F1-43F3-BEF8-0E23E7896B65}"/>
    <hyperlink ref="Y4:Z4" location="Nov!A1" display="Nov" xr:uid="{F8A56C29-8BDF-487D-83C5-15BA5071E022}"/>
    <hyperlink ref="AA4:AB4" location="Dec!A1" display="Dec" xr:uid="{61FB50F3-4138-4C0F-B38E-C18CC3EB6AD9}"/>
    <hyperlink ref="C4:D4" location="'Main Page (Total)'!A1" display="Total" xr:uid="{48778320-21E7-4FB5-8E09-B23F62440390}"/>
    <hyperlink ref="C20:J20" r:id="rId1" display="Payroll Processing Fee" xr:uid="{022A2089-3F56-404F-9BEB-04C4B6036A39}"/>
    <hyperlink ref="P41:X41" r:id="rId2" display="Net Profit/Loss" xr:uid="{32CFA521-7676-4724-81C1-7C8DABD26908}"/>
  </hyperlinks>
  <pageMargins left="0.75" right="0.75" top="1" bottom="1" header="0.5" footer="0.5"/>
  <pageSetup orientation="portrait" r:id="rId3"/>
  <headerFooter alignWithMargins="0"/>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2B7E-31CD-474E-8E0B-5B6288D74C93}">
  <dimension ref="A1:CC661"/>
  <sheetViews>
    <sheetView workbookViewId="0">
      <selection activeCell="AE18" sqref="AE18:AN18"/>
    </sheetView>
  </sheetViews>
  <sheetFormatPr defaultRowHeight="12.75" x14ac:dyDescent="0.2"/>
  <cols>
    <col min="1" max="1" width="3.7109375" style="63" customWidth="1"/>
    <col min="2" max="2" width="1"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0.8554687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444</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v>0</v>
      </c>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3"/>
      <c r="Z23" s="574"/>
      <c r="AA23" s="575"/>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5"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5">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ZrQjdt40f7bk5uXtf4ysU2jcGG6ytL5O4A082T8ts5lSaRN5/PXxsi4Q0QWvYrFUiwponXnqerBNEcBzmpU0OQ==" saltValue="VfG7swu0gekZHU5qvwv/fg==" spinCount="100000" sheet="1" objects="1" scenarios="1"/>
  <mergeCells count="160">
    <mergeCell ref="AK7:BQ17"/>
    <mergeCell ref="AJ34:BF40"/>
    <mergeCell ref="P39:AA39"/>
    <mergeCell ref="P40:AA40"/>
    <mergeCell ref="P41:AA41"/>
    <mergeCell ref="P36:V36"/>
    <mergeCell ref="W36:X36"/>
    <mergeCell ref="Y36:AA36"/>
    <mergeCell ref="P37:V37"/>
    <mergeCell ref="W37:X37"/>
    <mergeCell ref="Y37:AA37"/>
    <mergeCell ref="P7:X7"/>
    <mergeCell ref="Y7:AA7"/>
    <mergeCell ref="P29:X29"/>
    <mergeCell ref="P34:X34"/>
    <mergeCell ref="Y34:AA34"/>
    <mergeCell ref="P33:V33"/>
    <mergeCell ref="W33:AA33"/>
    <mergeCell ref="C5:M5"/>
    <mergeCell ref="P5:AA5"/>
    <mergeCell ref="B3:AB3"/>
    <mergeCell ref="C4:D4"/>
    <mergeCell ref="E4:F4"/>
    <mergeCell ref="G4:H4"/>
    <mergeCell ref="I4:J4"/>
    <mergeCell ref="K4:L4"/>
    <mergeCell ref="M4:N4"/>
    <mergeCell ref="O4:P4"/>
    <mergeCell ref="U4:V4"/>
    <mergeCell ref="W4:X4"/>
    <mergeCell ref="Y4:Z4"/>
    <mergeCell ref="AA4:AB4"/>
    <mergeCell ref="Q4:R4"/>
    <mergeCell ref="S4:T4"/>
    <mergeCell ref="K9:M9"/>
    <mergeCell ref="C8:H8"/>
    <mergeCell ref="I8:J8"/>
    <mergeCell ref="C6:J6"/>
    <mergeCell ref="K6:M6"/>
    <mergeCell ref="C7:J7"/>
    <mergeCell ref="K7:M7"/>
    <mergeCell ref="C10:J10"/>
    <mergeCell ref="K10:M10"/>
    <mergeCell ref="C11:J11"/>
    <mergeCell ref="K11:M11"/>
    <mergeCell ref="P11:AA11"/>
    <mergeCell ref="C12:J12"/>
    <mergeCell ref="K12:M12"/>
    <mergeCell ref="P12:V12"/>
    <mergeCell ref="W12:AA12"/>
    <mergeCell ref="C13:J13"/>
    <mergeCell ref="K13:M13"/>
    <mergeCell ref="C14:J14"/>
    <mergeCell ref="K14:M14"/>
    <mergeCell ref="P14:X14"/>
    <mergeCell ref="Y14:AA14"/>
    <mergeCell ref="P13:V13"/>
    <mergeCell ref="C15:J15"/>
    <mergeCell ref="K15:M15"/>
    <mergeCell ref="P15:X15"/>
    <mergeCell ref="Y15:AA15"/>
    <mergeCell ref="W13:AA13"/>
    <mergeCell ref="C16:J16"/>
    <mergeCell ref="K16:M16"/>
    <mergeCell ref="P16:X16"/>
    <mergeCell ref="Y16:AA16"/>
    <mergeCell ref="H17:J17"/>
    <mergeCell ref="K17:M17"/>
    <mergeCell ref="P17:X17"/>
    <mergeCell ref="Y17:AA17"/>
    <mergeCell ref="C18:J18"/>
    <mergeCell ref="K18:M18"/>
    <mergeCell ref="Y18:AA18"/>
    <mergeCell ref="C17:G17"/>
    <mergeCell ref="P18:X18"/>
    <mergeCell ref="C19:J19"/>
    <mergeCell ref="K19:M19"/>
    <mergeCell ref="Y19:AA19"/>
    <mergeCell ref="C20:J20"/>
    <mergeCell ref="K20:M20"/>
    <mergeCell ref="P19:X19"/>
    <mergeCell ref="C21:J21"/>
    <mergeCell ref="K21:M21"/>
    <mergeCell ref="C22:J22"/>
    <mergeCell ref="K22:M22"/>
    <mergeCell ref="P22:AA22"/>
    <mergeCell ref="P20:V20"/>
    <mergeCell ref="W20:AA20"/>
    <mergeCell ref="C23:J23"/>
    <mergeCell ref="K23:M23"/>
    <mergeCell ref="P23:X23"/>
    <mergeCell ref="C24:J24"/>
    <mergeCell ref="K24:M24"/>
    <mergeCell ref="P24:X24"/>
    <mergeCell ref="Y23:AA23"/>
    <mergeCell ref="C25:J25"/>
    <mergeCell ref="K25:M25"/>
    <mergeCell ref="P25:X25"/>
    <mergeCell ref="Y25:AA25"/>
    <mergeCell ref="Y24:AA24"/>
    <mergeCell ref="C26:J26"/>
    <mergeCell ref="K26:M26"/>
    <mergeCell ref="P26:X26"/>
    <mergeCell ref="Y26:AA26"/>
    <mergeCell ref="C27:J27"/>
    <mergeCell ref="K27:M27"/>
    <mergeCell ref="P27:X27"/>
    <mergeCell ref="Y27:AA27"/>
    <mergeCell ref="P28:X28"/>
    <mergeCell ref="Y28:AA28"/>
    <mergeCell ref="C28:J28"/>
    <mergeCell ref="K28:M28"/>
    <mergeCell ref="K30:M30"/>
    <mergeCell ref="Y30:AA30"/>
    <mergeCell ref="C31:J31"/>
    <mergeCell ref="K31:M31"/>
    <mergeCell ref="P30:X30"/>
    <mergeCell ref="C32:J32"/>
    <mergeCell ref="K32:M32"/>
    <mergeCell ref="P31:V31"/>
    <mergeCell ref="W31:AA31"/>
    <mergeCell ref="P42:AA42"/>
    <mergeCell ref="P38:V38"/>
    <mergeCell ref="W38:X38"/>
    <mergeCell ref="Y38:AA38"/>
    <mergeCell ref="C37:J37"/>
    <mergeCell ref="K37:M37"/>
    <mergeCell ref="C38:J38"/>
    <mergeCell ref="K38:M38"/>
    <mergeCell ref="K39:M39"/>
    <mergeCell ref="C40:J40"/>
    <mergeCell ref="C41:J41"/>
    <mergeCell ref="K41:M41"/>
    <mergeCell ref="C39:J39"/>
    <mergeCell ref="C42:I42"/>
    <mergeCell ref="J42:M42"/>
    <mergeCell ref="C35:J35"/>
    <mergeCell ref="K40:M40"/>
    <mergeCell ref="AA2:AB2"/>
    <mergeCell ref="B2:Z2"/>
    <mergeCell ref="P6:V6"/>
    <mergeCell ref="W6:AA6"/>
    <mergeCell ref="P9:V9"/>
    <mergeCell ref="W9:AA9"/>
    <mergeCell ref="K8:M8"/>
    <mergeCell ref="P8:X8"/>
    <mergeCell ref="Y8:AA8"/>
    <mergeCell ref="C9:J9"/>
    <mergeCell ref="K35:M35"/>
    <mergeCell ref="C36:J36"/>
    <mergeCell ref="K36:M36"/>
    <mergeCell ref="P35:AA35"/>
    <mergeCell ref="C33:J33"/>
    <mergeCell ref="K33:M33"/>
    <mergeCell ref="C34:J34"/>
    <mergeCell ref="K34:M34"/>
    <mergeCell ref="C29:J29"/>
    <mergeCell ref="K29:M29"/>
    <mergeCell ref="Y29:AA29"/>
    <mergeCell ref="C30:J30"/>
  </mergeCells>
  <hyperlinks>
    <hyperlink ref="E4:F4" location="Jan!A1" display="Jan" xr:uid="{A894CA37-AEAB-4BEB-9DA7-FBA7726DB0DA}"/>
    <hyperlink ref="G4:H4" location="Feb!A1" display="Feb" xr:uid="{2FDC8B2B-3997-4C4C-8341-5AD0304E3070}"/>
    <hyperlink ref="I4:J4" location="March!A1" display="March" xr:uid="{4A0BE0C9-516F-4F27-84CB-C055F650F876}"/>
    <hyperlink ref="K4:L4" location="April!A1" display="April" xr:uid="{F7D97893-F016-44BE-9D43-BF602409BA4E}"/>
    <hyperlink ref="M4:N4" location="May!A1" display="May" xr:uid="{EA87D40A-F495-4098-9BF4-DF4B6F36EB43}"/>
    <hyperlink ref="O4:P4" location="June!A1" display="June" xr:uid="{96B07A01-924F-4464-8BF4-61C9ABEEC035}"/>
    <hyperlink ref="Q4:R4" location="July!A1" display="July" xr:uid="{F99638E7-5CEC-4A07-9E04-ADCCF5EE57B7}"/>
    <hyperlink ref="S4:T4" location="Aug!A1" display="Aug" xr:uid="{BD10FEE5-7208-4D3B-9E25-EC022084BAE1}"/>
    <hyperlink ref="U4:V4" location="Sep!A1" display="Sep" xr:uid="{E346F7BE-DEB2-4CCB-B15A-AD058C693AA6}"/>
    <hyperlink ref="W4:X4" location="Oct!A1" display="Oct" xr:uid="{28A1AB7D-30D7-4AE6-B08C-0AC8A4124BF4}"/>
    <hyperlink ref="Y4:Z4" location="Nov!A1" display="Nov" xr:uid="{A3EE105B-1399-4C68-865A-F42CF10A2EDC}"/>
    <hyperlink ref="AA4:AB4" location="Dec!A1" display="Dec" xr:uid="{66DD8CBF-9A29-46D8-9F2A-A113B6FEB4D8}"/>
    <hyperlink ref="C4:D4" location="'Main Page (Total)'!A1" display="Total" xr:uid="{ABAADBAB-F3D7-4940-A957-6216CB4A5319}"/>
    <hyperlink ref="C20:J20" r:id="rId1" display="Payroll Processing Fee" xr:uid="{17C18953-E95D-453B-84C6-F4EFEFBD0BB1}"/>
    <hyperlink ref="P41:X41" r:id="rId2" display="Net Profit/Loss" xr:uid="{8F4D5AAF-90C7-46AA-A01D-C55591FD6398}"/>
  </hyperlinks>
  <pageMargins left="0.75" right="0.75" top="1" bottom="1" header="0.5" footer="0.5"/>
  <pageSetup orientation="portrait" r:id="rId3"/>
  <headerFooter alignWithMargins="0"/>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CBB3-3442-4B5C-9647-A71DD70CBC6D}">
  <dimension ref="A1:CC661"/>
  <sheetViews>
    <sheetView workbookViewId="0">
      <selection activeCell="AE18" sqref="AE18:AN18"/>
    </sheetView>
  </sheetViews>
  <sheetFormatPr defaultRowHeight="12.75" x14ac:dyDescent="0.2"/>
  <cols>
    <col min="1" max="1" width="3.7109375" style="63" customWidth="1"/>
    <col min="2" max="2" width="0.85546875" style="63" customWidth="1"/>
    <col min="3" max="9" width="3.140625" style="63" customWidth="1"/>
    <col min="10" max="10" width="4.42578125" style="63" customWidth="1"/>
    <col min="11" max="23" width="3.140625" style="63" customWidth="1"/>
    <col min="24" max="24" width="4.140625" style="63" customWidth="1"/>
    <col min="25" max="26" width="3.140625" style="63" customWidth="1"/>
    <col min="27" max="27" width="5.28515625" style="63" customWidth="1"/>
    <col min="28" max="28" width="1.140625" style="63" customWidth="1"/>
    <col min="29" max="29" width="3.140625" style="201" customWidth="1"/>
    <col min="30" max="66" width="3.140625" style="111" customWidth="1"/>
    <col min="67" max="81" width="9.140625" style="111"/>
    <col min="82" max="16384" width="9.140625" style="63"/>
  </cols>
  <sheetData>
    <row r="1" spans="1:69"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4"/>
      <c r="AD1" s="112"/>
    </row>
    <row r="2" spans="1:69" ht="18.75" customHeight="1" x14ac:dyDescent="0.2">
      <c r="A2" s="112"/>
      <c r="B2" s="435" t="s">
        <v>445</v>
      </c>
      <c r="C2" s="436"/>
      <c r="D2" s="436"/>
      <c r="E2" s="436"/>
      <c r="F2" s="436"/>
      <c r="G2" s="436"/>
      <c r="H2" s="436"/>
      <c r="I2" s="436"/>
      <c r="J2" s="436"/>
      <c r="K2" s="436"/>
      <c r="L2" s="436"/>
      <c r="M2" s="436"/>
      <c r="N2" s="436"/>
      <c r="O2" s="436"/>
      <c r="P2" s="436"/>
      <c r="Q2" s="436"/>
      <c r="R2" s="436"/>
      <c r="S2" s="436"/>
      <c r="T2" s="436"/>
      <c r="U2" s="436"/>
      <c r="V2" s="436"/>
      <c r="W2" s="436"/>
      <c r="X2" s="436"/>
      <c r="Y2" s="436"/>
      <c r="Z2" s="436"/>
      <c r="AA2" s="433">
        <f>'Main Page (Total)'!AA2</f>
        <v>2024</v>
      </c>
      <c r="AB2" s="434"/>
      <c r="AC2" s="114"/>
      <c r="AD2" s="112"/>
    </row>
    <row r="3" spans="1:69" ht="18.75" customHeight="1" x14ac:dyDescent="0.2">
      <c r="A3" s="112"/>
      <c r="B3" s="621" t="str">
        <f>'Main Page (Total)'!B3</f>
        <v>Type your Business Name Here</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3"/>
      <c r="AC3" s="114"/>
      <c r="AD3" s="112"/>
      <c r="BB3" s="111">
        <v>0.625</v>
      </c>
    </row>
    <row r="4" spans="1:69" ht="18.75" customHeight="1" x14ac:dyDescent="0.2">
      <c r="A4" s="112"/>
      <c r="B4" s="133"/>
      <c r="C4" s="662" t="s">
        <v>20</v>
      </c>
      <c r="D4" s="625"/>
      <c r="E4" s="626" t="s">
        <v>354</v>
      </c>
      <c r="F4" s="627"/>
      <c r="G4" s="626" t="s">
        <v>353</v>
      </c>
      <c r="H4" s="627"/>
      <c r="I4" s="626" t="s">
        <v>350</v>
      </c>
      <c r="J4" s="627"/>
      <c r="K4" s="626" t="s">
        <v>348</v>
      </c>
      <c r="L4" s="627"/>
      <c r="M4" s="626" t="s">
        <v>346</v>
      </c>
      <c r="N4" s="627"/>
      <c r="O4" s="626" t="s">
        <v>344</v>
      </c>
      <c r="P4" s="627"/>
      <c r="Q4" s="626" t="s">
        <v>343</v>
      </c>
      <c r="R4" s="627"/>
      <c r="S4" s="626" t="s">
        <v>342</v>
      </c>
      <c r="T4" s="627"/>
      <c r="U4" s="626" t="s">
        <v>341</v>
      </c>
      <c r="V4" s="627"/>
      <c r="W4" s="626" t="s">
        <v>339</v>
      </c>
      <c r="X4" s="627"/>
      <c r="Y4" s="626" t="s">
        <v>337</v>
      </c>
      <c r="Z4" s="627"/>
      <c r="AA4" s="626" t="s">
        <v>335</v>
      </c>
      <c r="AB4" s="627"/>
      <c r="AC4" s="114"/>
      <c r="AD4" s="112"/>
    </row>
    <row r="5" spans="1:69" ht="15" customHeight="1" x14ac:dyDescent="0.2">
      <c r="A5" s="112"/>
      <c r="B5" s="126"/>
      <c r="C5" s="442" t="s">
        <v>66</v>
      </c>
      <c r="D5" s="443"/>
      <c r="E5" s="262"/>
      <c r="F5" s="262"/>
      <c r="G5" s="262"/>
      <c r="H5" s="262"/>
      <c r="I5" s="262"/>
      <c r="J5" s="262"/>
      <c r="K5" s="262"/>
      <c r="L5" s="262"/>
      <c r="M5" s="263"/>
      <c r="N5" s="61"/>
      <c r="O5" s="132" t="s">
        <v>352</v>
      </c>
      <c r="P5" s="452" t="s">
        <v>351</v>
      </c>
      <c r="Q5" s="265"/>
      <c r="R5" s="265"/>
      <c r="S5" s="265"/>
      <c r="T5" s="265"/>
      <c r="U5" s="265"/>
      <c r="V5" s="265"/>
      <c r="W5" s="265"/>
      <c r="X5" s="265"/>
      <c r="Y5" s="265"/>
      <c r="Z5" s="265"/>
      <c r="AA5" s="331"/>
      <c r="AB5" s="116"/>
      <c r="AC5" s="114"/>
      <c r="AD5" s="112"/>
    </row>
    <row r="6" spans="1:69" ht="15" customHeight="1" x14ac:dyDescent="0.2">
      <c r="A6" s="112"/>
      <c r="B6" s="60"/>
      <c r="C6" s="296" t="s">
        <v>67</v>
      </c>
      <c r="D6" s="297"/>
      <c r="E6" s="297"/>
      <c r="F6" s="297"/>
      <c r="G6" s="297"/>
      <c r="H6" s="297"/>
      <c r="I6" s="297"/>
      <c r="J6" s="492"/>
      <c r="K6" s="573"/>
      <c r="L6" s="574"/>
      <c r="M6" s="575"/>
      <c r="N6" s="61"/>
      <c r="O6" s="61"/>
      <c r="P6" s="456" t="s">
        <v>349</v>
      </c>
      <c r="Q6" s="252"/>
      <c r="R6" s="252"/>
      <c r="S6" s="252"/>
      <c r="T6" s="252"/>
      <c r="U6" s="252"/>
      <c r="V6" s="252"/>
      <c r="W6" s="576"/>
      <c r="X6" s="577"/>
      <c r="Y6" s="577"/>
      <c r="Z6" s="577"/>
      <c r="AA6" s="578"/>
      <c r="AB6" s="61"/>
      <c r="AC6" s="114"/>
      <c r="AD6" s="112"/>
    </row>
    <row r="7" spans="1:69" ht="15" customHeight="1" x14ac:dyDescent="0.2">
      <c r="A7" s="112"/>
      <c r="B7" s="60"/>
      <c r="C7" s="453" t="s">
        <v>68</v>
      </c>
      <c r="D7" s="454"/>
      <c r="E7" s="454"/>
      <c r="F7" s="454"/>
      <c r="G7" s="454"/>
      <c r="H7" s="454"/>
      <c r="I7" s="454"/>
      <c r="J7" s="455"/>
      <c r="K7" s="573"/>
      <c r="L7" s="574"/>
      <c r="M7" s="575"/>
      <c r="N7" s="61"/>
      <c r="O7" s="61"/>
      <c r="P7" s="444" t="s">
        <v>347</v>
      </c>
      <c r="Q7" s="445"/>
      <c r="R7" s="445"/>
      <c r="S7" s="445"/>
      <c r="T7" s="445"/>
      <c r="U7" s="445"/>
      <c r="V7" s="445"/>
      <c r="W7" s="445"/>
      <c r="X7" s="446"/>
      <c r="Y7" s="579"/>
      <c r="Z7" s="580"/>
      <c r="AA7" s="581"/>
      <c r="AB7" s="61"/>
      <c r="AC7" s="114"/>
      <c r="AD7" s="112"/>
      <c r="AK7" s="628" t="s">
        <v>380</v>
      </c>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30"/>
      <c r="BQ7" s="631"/>
    </row>
    <row r="8" spans="1:69" ht="15" customHeight="1" x14ac:dyDescent="0.2">
      <c r="A8" s="112"/>
      <c r="B8" s="60"/>
      <c r="C8" s="296" t="s">
        <v>69</v>
      </c>
      <c r="D8" s="297"/>
      <c r="E8" s="297"/>
      <c r="F8" s="297"/>
      <c r="G8" s="297"/>
      <c r="H8" s="297"/>
      <c r="I8" s="532" t="s">
        <v>44</v>
      </c>
      <c r="J8" s="533"/>
      <c r="K8" s="573"/>
      <c r="L8" s="574"/>
      <c r="M8" s="575"/>
      <c r="N8" s="61"/>
      <c r="O8" s="61"/>
      <c r="P8" s="444" t="s">
        <v>345</v>
      </c>
      <c r="Q8" s="445"/>
      <c r="R8" s="445"/>
      <c r="S8" s="445"/>
      <c r="T8" s="445"/>
      <c r="U8" s="445"/>
      <c r="V8" s="445"/>
      <c r="W8" s="445"/>
      <c r="X8" s="446"/>
      <c r="Y8" s="579"/>
      <c r="Z8" s="580"/>
      <c r="AA8" s="581"/>
      <c r="AB8" s="61"/>
      <c r="AC8" s="114"/>
      <c r="AD8" s="112"/>
      <c r="AK8" s="632"/>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5"/>
    </row>
    <row r="9" spans="1:69" ht="15" customHeight="1" x14ac:dyDescent="0.2">
      <c r="A9" s="112"/>
      <c r="B9" s="60"/>
      <c r="C9" s="296" t="s">
        <v>70</v>
      </c>
      <c r="D9" s="297"/>
      <c r="E9" s="297"/>
      <c r="F9" s="297"/>
      <c r="G9" s="297"/>
      <c r="H9" s="297"/>
      <c r="I9" s="297"/>
      <c r="J9" s="492"/>
      <c r="K9" s="573"/>
      <c r="L9" s="574"/>
      <c r="M9" s="575"/>
      <c r="N9" s="61"/>
      <c r="O9" s="61"/>
      <c r="P9" s="456" t="s">
        <v>79</v>
      </c>
      <c r="Q9" s="252"/>
      <c r="R9" s="252"/>
      <c r="S9" s="252"/>
      <c r="T9" s="252"/>
      <c r="U9" s="252"/>
      <c r="V9" s="252"/>
      <c r="W9" s="457">
        <f>W6-Y7+Y8</f>
        <v>0</v>
      </c>
      <c r="X9" s="458"/>
      <c r="Y9" s="458"/>
      <c r="Z9" s="458"/>
      <c r="AA9" s="459"/>
      <c r="AB9" s="61"/>
      <c r="AC9" s="115">
        <f>W9</f>
        <v>0</v>
      </c>
      <c r="AD9" s="112"/>
      <c r="AK9" s="632"/>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4"/>
      <c r="BQ9" s="635"/>
    </row>
    <row r="10" spans="1:69" ht="15" customHeight="1" x14ac:dyDescent="0.2">
      <c r="A10" s="112"/>
      <c r="B10" s="60"/>
      <c r="C10" s="296" t="s">
        <v>71</v>
      </c>
      <c r="D10" s="297"/>
      <c r="E10" s="297"/>
      <c r="F10" s="297"/>
      <c r="G10" s="297"/>
      <c r="H10" s="297"/>
      <c r="I10" s="297"/>
      <c r="J10" s="492"/>
      <c r="K10" s="573"/>
      <c r="L10" s="574"/>
      <c r="M10" s="575"/>
      <c r="N10" s="61"/>
      <c r="O10" s="61"/>
      <c r="P10" s="61"/>
      <c r="Q10" s="61"/>
      <c r="R10" s="61"/>
      <c r="S10" s="61"/>
      <c r="T10" s="61"/>
      <c r="U10" s="61"/>
      <c r="V10" s="61"/>
      <c r="W10" s="61"/>
      <c r="X10" s="61"/>
      <c r="Y10" s="61"/>
      <c r="Z10" s="61"/>
      <c r="AA10" s="61"/>
      <c r="AB10" s="61"/>
      <c r="AC10" s="114"/>
      <c r="AD10" s="112"/>
      <c r="AK10" s="632"/>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5"/>
    </row>
    <row r="11" spans="1:69" ht="15" customHeight="1" x14ac:dyDescent="0.2">
      <c r="A11" s="112"/>
      <c r="B11" s="60"/>
      <c r="C11" s="296" t="s">
        <v>72</v>
      </c>
      <c r="D11" s="297"/>
      <c r="E11" s="297"/>
      <c r="F11" s="297"/>
      <c r="G11" s="297"/>
      <c r="H11" s="297"/>
      <c r="I11" s="297"/>
      <c r="J11" s="492"/>
      <c r="K11" s="573"/>
      <c r="L11" s="574"/>
      <c r="M11" s="575"/>
      <c r="N11" s="61"/>
      <c r="O11" s="124" t="s">
        <v>44</v>
      </c>
      <c r="P11" s="264" t="s">
        <v>330</v>
      </c>
      <c r="Q11" s="265"/>
      <c r="R11" s="265"/>
      <c r="S11" s="265"/>
      <c r="T11" s="265"/>
      <c r="U11" s="265"/>
      <c r="V11" s="265"/>
      <c r="W11" s="265"/>
      <c r="X11" s="265"/>
      <c r="Y11" s="265"/>
      <c r="Z11" s="265"/>
      <c r="AA11" s="516"/>
      <c r="AB11" s="64"/>
      <c r="AC11" s="114"/>
      <c r="AD11" s="112"/>
      <c r="AK11" s="632"/>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4"/>
      <c r="BQ11" s="635"/>
    </row>
    <row r="12" spans="1:69" ht="15" customHeight="1" x14ac:dyDescent="0.2">
      <c r="A12" s="112"/>
      <c r="B12" s="60"/>
      <c r="C12" s="296" t="s">
        <v>73</v>
      </c>
      <c r="D12" s="297"/>
      <c r="E12" s="297"/>
      <c r="F12" s="297"/>
      <c r="G12" s="297"/>
      <c r="H12" s="297"/>
      <c r="I12" s="297"/>
      <c r="J12" s="492"/>
      <c r="K12" s="573"/>
      <c r="L12" s="574"/>
      <c r="M12" s="575"/>
      <c r="N12" s="61"/>
      <c r="O12" s="61"/>
      <c r="P12" s="460" t="s">
        <v>340</v>
      </c>
      <c r="Q12" s="461"/>
      <c r="R12" s="461"/>
      <c r="S12" s="461"/>
      <c r="T12" s="461"/>
      <c r="U12" s="461"/>
      <c r="V12" s="461"/>
      <c r="W12" s="576"/>
      <c r="X12" s="577"/>
      <c r="Y12" s="577"/>
      <c r="Z12" s="577"/>
      <c r="AA12" s="578"/>
      <c r="AB12" s="61"/>
      <c r="AC12" s="114"/>
      <c r="AD12" s="112"/>
      <c r="AK12" s="632"/>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4"/>
      <c r="BQ12" s="635"/>
    </row>
    <row r="13" spans="1:69" ht="15" customHeight="1" x14ac:dyDescent="0.2">
      <c r="A13" s="112"/>
      <c r="B13" s="60"/>
      <c r="C13" s="453" t="s">
        <v>74</v>
      </c>
      <c r="D13" s="454"/>
      <c r="E13" s="454"/>
      <c r="F13" s="454"/>
      <c r="G13" s="454"/>
      <c r="H13" s="454"/>
      <c r="I13" s="454"/>
      <c r="J13" s="517"/>
      <c r="K13" s="573"/>
      <c r="L13" s="574"/>
      <c r="M13" s="575"/>
      <c r="N13" s="61"/>
      <c r="O13" s="61"/>
      <c r="P13" s="460" t="s">
        <v>338</v>
      </c>
      <c r="Q13" s="461"/>
      <c r="R13" s="461"/>
      <c r="S13" s="461"/>
      <c r="T13" s="461"/>
      <c r="U13" s="461"/>
      <c r="V13" s="461"/>
      <c r="W13" s="619"/>
      <c r="X13" s="620"/>
      <c r="Y13" s="577"/>
      <c r="Z13" s="577"/>
      <c r="AA13" s="578"/>
      <c r="AB13" s="61"/>
      <c r="AC13" s="114"/>
      <c r="AD13" s="112"/>
      <c r="AK13" s="632"/>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4"/>
      <c r="BQ13" s="635"/>
    </row>
    <row r="14" spans="1:69" ht="15" customHeight="1" x14ac:dyDescent="0.2">
      <c r="A14" s="112"/>
      <c r="B14" s="60"/>
      <c r="C14" s="296" t="s">
        <v>75</v>
      </c>
      <c r="D14" s="297"/>
      <c r="E14" s="297"/>
      <c r="F14" s="297"/>
      <c r="G14" s="297"/>
      <c r="H14" s="297"/>
      <c r="I14" s="297"/>
      <c r="J14" s="492"/>
      <c r="K14" s="573"/>
      <c r="L14" s="574"/>
      <c r="M14" s="575"/>
      <c r="N14" s="61"/>
      <c r="O14" s="61"/>
      <c r="P14" s="462" t="s">
        <v>336</v>
      </c>
      <c r="Q14" s="463"/>
      <c r="R14" s="463"/>
      <c r="S14" s="463"/>
      <c r="T14" s="463"/>
      <c r="U14" s="463"/>
      <c r="V14" s="463"/>
      <c r="W14" s="463"/>
      <c r="X14" s="298"/>
      <c r="Y14" s="573"/>
      <c r="Z14" s="574"/>
      <c r="AA14" s="575"/>
      <c r="AB14" s="61"/>
      <c r="AC14" s="114"/>
      <c r="AD14" s="112"/>
      <c r="AK14" s="632"/>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5"/>
    </row>
    <row r="15" spans="1:69" ht="15" customHeight="1" x14ac:dyDescent="0.2">
      <c r="A15" s="112"/>
      <c r="B15" s="60"/>
      <c r="C15" s="296" t="s">
        <v>76</v>
      </c>
      <c r="D15" s="297"/>
      <c r="E15" s="297"/>
      <c r="F15" s="297"/>
      <c r="G15" s="297"/>
      <c r="H15" s="297"/>
      <c r="I15" s="297"/>
      <c r="J15" s="492"/>
      <c r="K15" s="573"/>
      <c r="L15" s="574"/>
      <c r="M15" s="575"/>
      <c r="N15" s="61"/>
      <c r="O15" s="61"/>
      <c r="P15" s="462" t="s">
        <v>334</v>
      </c>
      <c r="Q15" s="463"/>
      <c r="R15" s="463"/>
      <c r="S15" s="463"/>
      <c r="T15" s="463"/>
      <c r="U15" s="463"/>
      <c r="V15" s="463"/>
      <c r="W15" s="463"/>
      <c r="X15" s="298"/>
      <c r="Y15" s="573"/>
      <c r="Z15" s="574"/>
      <c r="AA15" s="575"/>
      <c r="AB15" s="61"/>
      <c r="AC15" s="114"/>
      <c r="AD15" s="112"/>
      <c r="AK15" s="632"/>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4"/>
      <c r="BQ15" s="635"/>
    </row>
    <row r="16" spans="1:69" ht="15" customHeight="1" x14ac:dyDescent="0.2">
      <c r="A16" s="112"/>
      <c r="B16" s="60"/>
      <c r="C16" s="296" t="s">
        <v>77</v>
      </c>
      <c r="D16" s="297"/>
      <c r="E16" s="297"/>
      <c r="F16" s="297"/>
      <c r="G16" s="297"/>
      <c r="H16" s="297"/>
      <c r="I16" s="297"/>
      <c r="J16" s="492"/>
      <c r="K16" s="573"/>
      <c r="L16" s="574"/>
      <c r="M16" s="575"/>
      <c r="N16" s="61"/>
      <c r="O16" s="61"/>
      <c r="P16" s="462" t="s">
        <v>333</v>
      </c>
      <c r="Q16" s="463"/>
      <c r="R16" s="463"/>
      <c r="S16" s="463"/>
      <c r="T16" s="463"/>
      <c r="U16" s="463"/>
      <c r="V16" s="463"/>
      <c r="W16" s="463"/>
      <c r="X16" s="298"/>
      <c r="Y16" s="573"/>
      <c r="Z16" s="574"/>
      <c r="AA16" s="575"/>
      <c r="AB16" s="61"/>
      <c r="AC16" s="114"/>
      <c r="AD16" s="112"/>
      <c r="AK16" s="636"/>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5"/>
    </row>
    <row r="17" spans="1:69" ht="15" customHeight="1" x14ac:dyDescent="0.2">
      <c r="A17" s="112"/>
      <c r="B17" s="60"/>
      <c r="C17" s="663" t="s">
        <v>332</v>
      </c>
      <c r="D17" s="252"/>
      <c r="E17" s="252"/>
      <c r="F17" s="252"/>
      <c r="G17" s="521"/>
      <c r="H17" s="613">
        <v>0</v>
      </c>
      <c r="I17" s="614"/>
      <c r="J17" s="615"/>
      <c r="K17" s="616">
        <f>H17*'Main Page (Total)'!BB3</f>
        <v>0</v>
      </c>
      <c r="L17" s="617"/>
      <c r="M17" s="618"/>
      <c r="N17" s="61"/>
      <c r="O17" s="61"/>
      <c r="P17" s="462" t="s">
        <v>331</v>
      </c>
      <c r="Q17" s="463"/>
      <c r="R17" s="463"/>
      <c r="S17" s="463"/>
      <c r="T17" s="463"/>
      <c r="U17" s="463"/>
      <c r="V17" s="463"/>
      <c r="W17" s="463"/>
      <c r="X17" s="298"/>
      <c r="Y17" s="573"/>
      <c r="Z17" s="574"/>
      <c r="AA17" s="575"/>
      <c r="AB17" s="61"/>
      <c r="AC17" s="114"/>
      <c r="AD17" s="112"/>
      <c r="AK17" s="637"/>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9"/>
    </row>
    <row r="18" spans="1:69" ht="15" customHeight="1" x14ac:dyDescent="0.2">
      <c r="A18" s="112"/>
      <c r="B18" s="60"/>
      <c r="C18" s="453" t="s">
        <v>78</v>
      </c>
      <c r="D18" s="454"/>
      <c r="E18" s="454"/>
      <c r="F18" s="454"/>
      <c r="G18" s="454"/>
      <c r="H18" s="454"/>
      <c r="I18" s="454"/>
      <c r="J18" s="517"/>
      <c r="K18" s="573"/>
      <c r="L18" s="574"/>
      <c r="M18" s="575"/>
      <c r="N18" s="61"/>
      <c r="O18" s="61"/>
      <c r="P18" s="596" t="str">
        <f>'Main Page (Total)'!P18</f>
        <v>Other Exp ( please type here)</v>
      </c>
      <c r="Q18" s="597"/>
      <c r="R18" s="597"/>
      <c r="S18" s="597"/>
      <c r="T18" s="597"/>
      <c r="U18" s="597"/>
      <c r="V18" s="597"/>
      <c r="W18" s="597"/>
      <c r="X18" s="521"/>
      <c r="Y18" s="573"/>
      <c r="Z18" s="574"/>
      <c r="AA18" s="575"/>
      <c r="AB18" s="61"/>
      <c r="AC18" s="114"/>
      <c r="AD18" s="112"/>
    </row>
    <row r="19" spans="1:69" ht="15" customHeight="1" x14ac:dyDescent="0.2">
      <c r="A19" s="112"/>
      <c r="B19" s="60"/>
      <c r="C19" s="296" t="s">
        <v>80</v>
      </c>
      <c r="D19" s="297"/>
      <c r="E19" s="297"/>
      <c r="F19" s="297"/>
      <c r="G19" s="297"/>
      <c r="H19" s="297"/>
      <c r="I19" s="297"/>
      <c r="J19" s="492"/>
      <c r="K19" s="573"/>
      <c r="L19" s="574"/>
      <c r="M19" s="575"/>
      <c r="N19" s="61"/>
      <c r="O19" s="61"/>
      <c r="P19" s="596" t="str">
        <f>'Main Page (Total)'!P19</f>
        <v>Other Exp ( please type here)</v>
      </c>
      <c r="Q19" s="597"/>
      <c r="R19" s="597"/>
      <c r="S19" s="597"/>
      <c r="T19" s="597"/>
      <c r="U19" s="597"/>
      <c r="V19" s="597"/>
      <c r="W19" s="597"/>
      <c r="X19" s="521"/>
      <c r="Y19" s="573"/>
      <c r="Z19" s="574"/>
      <c r="AA19" s="575"/>
      <c r="AB19" s="61"/>
      <c r="AC19" s="114"/>
      <c r="AD19" s="112"/>
    </row>
    <row r="20" spans="1:69" ht="15" customHeight="1" x14ac:dyDescent="0.2">
      <c r="A20" s="112"/>
      <c r="B20" s="60"/>
      <c r="C20" s="610" t="s">
        <v>81</v>
      </c>
      <c r="D20" s="611"/>
      <c r="E20" s="611"/>
      <c r="F20" s="611"/>
      <c r="G20" s="611"/>
      <c r="H20" s="611"/>
      <c r="I20" s="611"/>
      <c r="J20" s="612"/>
      <c r="K20" s="573"/>
      <c r="L20" s="574"/>
      <c r="M20" s="575"/>
      <c r="N20" s="61"/>
      <c r="O20" s="61"/>
      <c r="P20" s="460" t="s">
        <v>330</v>
      </c>
      <c r="Q20" s="461"/>
      <c r="R20" s="461"/>
      <c r="S20" s="461"/>
      <c r="T20" s="461"/>
      <c r="U20" s="461"/>
      <c r="V20" s="461"/>
      <c r="W20" s="457">
        <f>W12+W13+Y14-Y15+Y16+Y17+Y18+Y19</f>
        <v>0</v>
      </c>
      <c r="X20" s="513"/>
      <c r="Y20" s="513"/>
      <c r="Z20" s="513"/>
      <c r="AA20" s="514"/>
      <c r="AB20" s="61"/>
      <c r="AC20" s="114"/>
      <c r="AD20" s="112"/>
    </row>
    <row r="21" spans="1:69" ht="15" customHeight="1" x14ac:dyDescent="0.2">
      <c r="A21" s="112"/>
      <c r="B21" s="60"/>
      <c r="C21" s="296" t="s">
        <v>82</v>
      </c>
      <c r="D21" s="297"/>
      <c r="E21" s="297"/>
      <c r="F21" s="297"/>
      <c r="G21" s="297"/>
      <c r="H21" s="297"/>
      <c r="I21" s="297"/>
      <c r="J21" s="492"/>
      <c r="K21" s="573"/>
      <c r="L21" s="574"/>
      <c r="M21" s="575"/>
      <c r="N21" s="61"/>
      <c r="O21" s="61"/>
      <c r="P21" s="61"/>
      <c r="Q21" s="61"/>
      <c r="R21" s="61"/>
      <c r="S21" s="61"/>
      <c r="T21" s="61"/>
      <c r="U21" s="61"/>
      <c r="V21" s="61"/>
      <c r="W21" s="61"/>
      <c r="X21" s="61"/>
      <c r="Y21" s="61"/>
      <c r="Z21" s="61"/>
      <c r="AA21" s="61"/>
      <c r="AB21" s="61"/>
      <c r="AC21" s="114"/>
      <c r="AD21" s="112"/>
    </row>
    <row r="22" spans="1:69" ht="15" customHeight="1" x14ac:dyDescent="0.2">
      <c r="A22" s="112"/>
      <c r="B22" s="60"/>
      <c r="C22" s="519" t="s">
        <v>379</v>
      </c>
      <c r="D22" s="520"/>
      <c r="E22" s="520"/>
      <c r="F22" s="520"/>
      <c r="G22" s="520"/>
      <c r="H22" s="252"/>
      <c r="I22" s="252"/>
      <c r="J22" s="521"/>
      <c r="K22" s="573"/>
      <c r="L22" s="574"/>
      <c r="M22" s="575"/>
      <c r="N22" s="61"/>
      <c r="O22" s="64"/>
      <c r="P22" s="515" t="s">
        <v>324</v>
      </c>
      <c r="Q22" s="265"/>
      <c r="R22" s="265"/>
      <c r="S22" s="265"/>
      <c r="T22" s="265"/>
      <c r="U22" s="265"/>
      <c r="V22" s="265"/>
      <c r="W22" s="265"/>
      <c r="X22" s="265"/>
      <c r="Y22" s="265"/>
      <c r="Z22" s="265"/>
      <c r="AA22" s="516"/>
      <c r="AB22" s="64"/>
      <c r="AC22" s="114"/>
      <c r="AD22" s="112"/>
    </row>
    <row r="23" spans="1:69" ht="15" customHeight="1" x14ac:dyDescent="0.2">
      <c r="A23" s="112"/>
      <c r="B23" s="60"/>
      <c r="C23" s="453" t="s">
        <v>83</v>
      </c>
      <c r="D23" s="454"/>
      <c r="E23" s="454"/>
      <c r="F23" s="454"/>
      <c r="G23" s="454"/>
      <c r="H23" s="454"/>
      <c r="I23" s="454"/>
      <c r="J23" s="517"/>
      <c r="K23" s="573"/>
      <c r="L23" s="574"/>
      <c r="M23" s="575"/>
      <c r="N23" s="61"/>
      <c r="O23" s="61"/>
      <c r="P23" s="462" t="s">
        <v>322</v>
      </c>
      <c r="Q23" s="463"/>
      <c r="R23" s="463"/>
      <c r="S23" s="463"/>
      <c r="T23" s="463"/>
      <c r="U23" s="463"/>
      <c r="V23" s="463"/>
      <c r="W23" s="463"/>
      <c r="X23" s="298"/>
      <c r="Y23" s="579"/>
      <c r="Z23" s="580"/>
      <c r="AA23" s="581"/>
      <c r="AB23" s="61"/>
      <c r="AC23" s="114"/>
      <c r="AD23" s="112"/>
    </row>
    <row r="24" spans="1:69" ht="15" customHeight="1" x14ac:dyDescent="0.2">
      <c r="A24" s="112"/>
      <c r="B24" s="60"/>
      <c r="C24" s="522" t="s">
        <v>321</v>
      </c>
      <c r="D24" s="523"/>
      <c r="E24" s="523"/>
      <c r="F24" s="523"/>
      <c r="G24" s="523"/>
      <c r="H24" s="523"/>
      <c r="I24" s="523"/>
      <c r="J24" s="524"/>
      <c r="K24" s="573"/>
      <c r="L24" s="574"/>
      <c r="M24" s="575"/>
      <c r="N24" s="61"/>
      <c r="O24" s="61"/>
      <c r="P24" s="462" t="s">
        <v>320</v>
      </c>
      <c r="Q24" s="463"/>
      <c r="R24" s="463"/>
      <c r="S24" s="463"/>
      <c r="T24" s="463"/>
      <c r="U24" s="463"/>
      <c r="V24" s="463"/>
      <c r="W24" s="463"/>
      <c r="X24" s="298"/>
      <c r="Y24" s="573"/>
      <c r="Z24" s="574"/>
      <c r="AA24" s="575"/>
      <c r="AB24" s="61"/>
      <c r="AC24" s="114"/>
      <c r="AD24" s="112"/>
    </row>
    <row r="25" spans="1:69" ht="15" customHeight="1" x14ac:dyDescent="0.2">
      <c r="A25" s="112"/>
      <c r="B25" s="60"/>
      <c r="C25" s="296" t="s">
        <v>84</v>
      </c>
      <c r="D25" s="297"/>
      <c r="E25" s="297"/>
      <c r="F25" s="297"/>
      <c r="G25" s="297"/>
      <c r="H25" s="297"/>
      <c r="I25" s="297"/>
      <c r="J25" s="492"/>
      <c r="K25" s="573"/>
      <c r="L25" s="574"/>
      <c r="M25" s="575"/>
      <c r="N25" s="61"/>
      <c r="O25" s="61"/>
      <c r="P25" s="462" t="s">
        <v>318</v>
      </c>
      <c r="Q25" s="463"/>
      <c r="R25" s="463"/>
      <c r="S25" s="463"/>
      <c r="T25" s="463"/>
      <c r="U25" s="463"/>
      <c r="V25" s="463"/>
      <c r="W25" s="463"/>
      <c r="X25" s="298"/>
      <c r="Y25" s="573"/>
      <c r="Z25" s="574"/>
      <c r="AA25" s="575"/>
      <c r="AB25" s="61"/>
      <c r="AC25" s="114"/>
      <c r="AD25" s="112"/>
    </row>
    <row r="26" spans="1:69" ht="15" customHeight="1" x14ac:dyDescent="0.2">
      <c r="A26" s="112"/>
      <c r="B26" s="60"/>
      <c r="C26" s="296" t="s">
        <v>85</v>
      </c>
      <c r="D26" s="297"/>
      <c r="E26" s="297"/>
      <c r="F26" s="297"/>
      <c r="G26" s="297"/>
      <c r="H26" s="297"/>
      <c r="I26" s="297"/>
      <c r="J26" s="492"/>
      <c r="K26" s="573"/>
      <c r="L26" s="574"/>
      <c r="M26" s="575"/>
      <c r="N26" s="61"/>
      <c r="O26" s="61"/>
      <c r="P26" s="462" t="s">
        <v>317</v>
      </c>
      <c r="Q26" s="463"/>
      <c r="R26" s="463"/>
      <c r="S26" s="463"/>
      <c r="T26" s="463"/>
      <c r="U26" s="463"/>
      <c r="V26" s="463"/>
      <c r="W26" s="463"/>
      <c r="X26" s="298"/>
      <c r="Y26" s="573"/>
      <c r="Z26" s="574"/>
      <c r="AA26" s="575"/>
      <c r="AB26" s="61"/>
      <c r="AC26" s="114"/>
      <c r="AD26" s="112"/>
    </row>
    <row r="27" spans="1:69" ht="15" customHeight="1" x14ac:dyDescent="0.2">
      <c r="A27" s="112"/>
      <c r="B27" s="60"/>
      <c r="C27" s="296" t="s">
        <v>86</v>
      </c>
      <c r="D27" s="297"/>
      <c r="E27" s="297"/>
      <c r="F27" s="297"/>
      <c r="G27" s="297"/>
      <c r="H27" s="297"/>
      <c r="I27" s="297"/>
      <c r="J27" s="492"/>
      <c r="K27" s="573"/>
      <c r="L27" s="574"/>
      <c r="M27" s="575"/>
      <c r="N27" s="61"/>
      <c r="O27" s="61"/>
      <c r="P27" s="601" t="s">
        <v>364</v>
      </c>
      <c r="Q27" s="602"/>
      <c r="R27" s="602"/>
      <c r="S27" s="602"/>
      <c r="T27" s="602"/>
      <c r="U27" s="602"/>
      <c r="V27" s="602"/>
      <c r="W27" s="602"/>
      <c r="X27" s="603"/>
      <c r="Y27" s="573"/>
      <c r="Z27" s="574"/>
      <c r="AA27" s="575"/>
      <c r="AB27" s="61"/>
      <c r="AC27" s="114"/>
      <c r="AD27" s="112"/>
    </row>
    <row r="28" spans="1:69" ht="15" customHeight="1" x14ac:dyDescent="0.2">
      <c r="A28" s="112"/>
      <c r="B28" s="60"/>
      <c r="C28" s="609" t="s">
        <v>363</v>
      </c>
      <c r="D28" s="252"/>
      <c r="E28" s="252"/>
      <c r="F28" s="252"/>
      <c r="G28" s="252"/>
      <c r="H28" s="252"/>
      <c r="I28" s="252"/>
      <c r="J28" s="521"/>
      <c r="K28" s="573"/>
      <c r="L28" s="574"/>
      <c r="M28" s="575"/>
      <c r="N28" s="61"/>
      <c r="O28" s="61"/>
      <c r="P28" s="604" t="s">
        <v>362</v>
      </c>
      <c r="Q28" s="605"/>
      <c r="R28" s="605"/>
      <c r="S28" s="605"/>
      <c r="T28" s="605"/>
      <c r="U28" s="605"/>
      <c r="V28" s="605"/>
      <c r="W28" s="605"/>
      <c r="X28" s="524"/>
      <c r="Y28" s="606"/>
      <c r="Z28" s="607"/>
      <c r="AA28" s="608"/>
      <c r="AB28" s="61"/>
      <c r="AC28" s="114"/>
      <c r="AD28" s="112"/>
    </row>
    <row r="29" spans="1:69" ht="15" customHeight="1" x14ac:dyDescent="0.2">
      <c r="A29" s="112"/>
      <c r="B29" s="60"/>
      <c r="C29" s="296" t="s">
        <v>88</v>
      </c>
      <c r="D29" s="297"/>
      <c r="E29" s="297"/>
      <c r="F29" s="297"/>
      <c r="G29" s="297"/>
      <c r="H29" s="297"/>
      <c r="I29" s="297"/>
      <c r="J29" s="492"/>
      <c r="K29" s="573"/>
      <c r="L29" s="574"/>
      <c r="M29" s="575"/>
      <c r="N29" s="61"/>
      <c r="O29" s="61"/>
      <c r="P29" s="596" t="s">
        <v>304</v>
      </c>
      <c r="Q29" s="597"/>
      <c r="R29" s="597"/>
      <c r="S29" s="597"/>
      <c r="T29" s="597"/>
      <c r="U29" s="597"/>
      <c r="V29" s="597"/>
      <c r="W29" s="597"/>
      <c r="X29" s="521"/>
      <c r="Y29" s="573"/>
      <c r="Z29" s="574"/>
      <c r="AA29" s="575"/>
      <c r="AB29" s="61"/>
      <c r="AC29" s="114"/>
      <c r="AD29" s="112"/>
    </row>
    <row r="30" spans="1:69" ht="15" customHeight="1" x14ac:dyDescent="0.2">
      <c r="A30" s="112"/>
      <c r="B30" s="60"/>
      <c r="C30" s="296" t="s">
        <v>89</v>
      </c>
      <c r="D30" s="297"/>
      <c r="E30" s="297"/>
      <c r="F30" s="297"/>
      <c r="G30" s="297"/>
      <c r="H30" s="297"/>
      <c r="I30" s="297"/>
      <c r="J30" s="492"/>
      <c r="K30" s="573"/>
      <c r="L30" s="574"/>
      <c r="M30" s="575"/>
      <c r="N30" s="61"/>
      <c r="O30" s="61"/>
      <c r="P30" s="596" t="s">
        <v>304</v>
      </c>
      <c r="Q30" s="597"/>
      <c r="R30" s="597"/>
      <c r="S30" s="597"/>
      <c r="T30" s="597"/>
      <c r="U30" s="597"/>
      <c r="V30" s="597"/>
      <c r="W30" s="597"/>
      <c r="X30" s="521"/>
      <c r="Y30" s="573"/>
      <c r="Z30" s="574"/>
      <c r="AA30" s="575"/>
      <c r="AB30" s="61"/>
      <c r="AC30" s="114"/>
      <c r="AD30" s="112"/>
    </row>
    <row r="31" spans="1:69" ht="15" customHeight="1" x14ac:dyDescent="0.25">
      <c r="A31" s="112"/>
      <c r="B31" s="60"/>
      <c r="C31" s="296" t="s">
        <v>90</v>
      </c>
      <c r="D31" s="297"/>
      <c r="E31" s="297"/>
      <c r="F31" s="297"/>
      <c r="G31" s="297"/>
      <c r="H31" s="297"/>
      <c r="I31" s="297"/>
      <c r="J31" s="492"/>
      <c r="K31" s="573"/>
      <c r="L31" s="574"/>
      <c r="M31" s="575"/>
      <c r="N31" s="61"/>
      <c r="O31" s="61"/>
      <c r="P31" s="598" t="s">
        <v>452</v>
      </c>
      <c r="Q31" s="493"/>
      <c r="R31" s="493"/>
      <c r="S31" s="493"/>
      <c r="T31" s="493"/>
      <c r="U31" s="493"/>
      <c r="V31" s="493"/>
      <c r="W31" s="457">
        <f>SUM(Y23:AA30)+J42-Y28</f>
        <v>0</v>
      </c>
      <c r="X31" s="599"/>
      <c r="Y31" s="599"/>
      <c r="Z31" s="599"/>
      <c r="AA31" s="600"/>
      <c r="AB31" s="61"/>
      <c r="AC31" s="114"/>
      <c r="AD31" s="112"/>
    </row>
    <row r="32" spans="1:69" ht="15" customHeight="1" thickBot="1" x14ac:dyDescent="0.25">
      <c r="A32" s="112"/>
      <c r="B32" s="60"/>
      <c r="C32" s="296" t="s">
        <v>91</v>
      </c>
      <c r="D32" s="484"/>
      <c r="E32" s="484"/>
      <c r="F32" s="484"/>
      <c r="G32" s="484"/>
      <c r="H32" s="484"/>
      <c r="I32" s="484"/>
      <c r="J32" s="485"/>
      <c r="K32" s="573"/>
      <c r="L32" s="574"/>
      <c r="M32" s="575"/>
      <c r="N32" s="61"/>
      <c r="O32" s="61"/>
      <c r="P32" s="61"/>
      <c r="Q32" s="61"/>
      <c r="R32" s="61"/>
      <c r="S32" s="61"/>
      <c r="T32" s="61"/>
      <c r="U32" s="61"/>
      <c r="V32" s="61"/>
      <c r="W32" s="61"/>
      <c r="X32" s="61"/>
      <c r="Y32" s="61"/>
      <c r="Z32" s="61"/>
      <c r="AA32" s="61"/>
      <c r="AB32" s="61"/>
      <c r="AC32" s="114"/>
      <c r="AD32" s="112"/>
    </row>
    <row r="33" spans="1:58" ht="15" customHeight="1" thickTop="1" x14ac:dyDescent="0.25">
      <c r="A33" s="112"/>
      <c r="B33" s="60"/>
      <c r="C33" s="453" t="s">
        <v>92</v>
      </c>
      <c r="D33" s="487"/>
      <c r="E33" s="487"/>
      <c r="F33" s="487"/>
      <c r="G33" s="487"/>
      <c r="H33" s="487"/>
      <c r="I33" s="487"/>
      <c r="J33" s="488"/>
      <c r="K33" s="573"/>
      <c r="L33" s="574"/>
      <c r="M33" s="575"/>
      <c r="N33" s="61" t="s">
        <v>44</v>
      </c>
      <c r="O33" s="117" t="s">
        <v>44</v>
      </c>
      <c r="P33" s="501" t="s">
        <v>310</v>
      </c>
      <c r="Q33" s="502"/>
      <c r="R33" s="502"/>
      <c r="S33" s="502"/>
      <c r="T33" s="502"/>
      <c r="U33" s="502"/>
      <c r="V33" s="503"/>
      <c r="W33" s="504">
        <f>W9-W20-W31</f>
        <v>0</v>
      </c>
      <c r="X33" s="505"/>
      <c r="Y33" s="505"/>
      <c r="Z33" s="505"/>
      <c r="AA33" s="506"/>
      <c r="AB33" s="116"/>
      <c r="AC33" s="114"/>
      <c r="AD33" s="112"/>
    </row>
    <row r="34" spans="1:58" ht="15" customHeight="1" x14ac:dyDescent="0.2">
      <c r="A34" s="112"/>
      <c r="B34" s="60"/>
      <c r="C34" s="296" t="s">
        <v>93</v>
      </c>
      <c r="D34" s="484"/>
      <c r="E34" s="484"/>
      <c r="F34" s="484"/>
      <c r="G34" s="484"/>
      <c r="H34" s="484"/>
      <c r="I34" s="484" t="s">
        <v>44</v>
      </c>
      <c r="J34" s="485"/>
      <c r="K34" s="573"/>
      <c r="L34" s="574"/>
      <c r="M34" s="575"/>
      <c r="N34" s="61"/>
      <c r="O34" s="60"/>
      <c r="P34" s="660"/>
      <c r="Q34" s="660"/>
      <c r="R34" s="660"/>
      <c r="S34" s="660"/>
      <c r="T34" s="660"/>
      <c r="U34" s="660"/>
      <c r="V34" s="660"/>
      <c r="W34" s="660"/>
      <c r="X34" s="660"/>
      <c r="Y34" s="661"/>
      <c r="Z34" s="661"/>
      <c r="AA34" s="661"/>
      <c r="AB34" s="60"/>
      <c r="AC34" s="114"/>
      <c r="AD34" s="112"/>
      <c r="AJ34" s="640" t="s">
        <v>365</v>
      </c>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2"/>
    </row>
    <row r="35" spans="1:58" ht="15" customHeight="1" x14ac:dyDescent="0.2">
      <c r="A35" s="112"/>
      <c r="B35" s="60"/>
      <c r="C35" s="453" t="s">
        <v>94</v>
      </c>
      <c r="D35" s="487"/>
      <c r="E35" s="487"/>
      <c r="F35" s="487"/>
      <c r="G35" s="487"/>
      <c r="H35" s="487"/>
      <c r="I35" s="487"/>
      <c r="J35" s="488"/>
      <c r="K35" s="573"/>
      <c r="L35" s="574"/>
      <c r="M35" s="575"/>
      <c r="N35" s="61"/>
      <c r="O35" s="60"/>
      <c r="P35" s="515" t="s">
        <v>309</v>
      </c>
      <c r="Q35" s="582"/>
      <c r="R35" s="582"/>
      <c r="S35" s="582"/>
      <c r="T35" s="582"/>
      <c r="U35" s="582"/>
      <c r="V35" s="582"/>
      <c r="W35" s="582"/>
      <c r="X35" s="582"/>
      <c r="Y35" s="583"/>
      <c r="Z35" s="583"/>
      <c r="AA35" s="584"/>
      <c r="AB35" s="60"/>
      <c r="AC35" s="114">
        <v>0</v>
      </c>
      <c r="AD35" s="112"/>
      <c r="AJ35" s="643"/>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5"/>
    </row>
    <row r="36" spans="1:58" ht="15" customHeight="1" x14ac:dyDescent="0.2">
      <c r="A36" s="112"/>
      <c r="B36" s="60"/>
      <c r="C36" s="486" t="s">
        <v>308</v>
      </c>
      <c r="D36" s="484"/>
      <c r="E36" s="484"/>
      <c r="F36" s="484"/>
      <c r="G36" s="484"/>
      <c r="H36" s="484"/>
      <c r="I36" s="484"/>
      <c r="J36" s="485"/>
      <c r="K36" s="573"/>
      <c r="L36" s="574"/>
      <c r="M36" s="575"/>
      <c r="N36" s="61"/>
      <c r="O36" s="60"/>
      <c r="P36" s="588" t="s">
        <v>307</v>
      </c>
      <c r="Q36" s="252"/>
      <c r="R36" s="252"/>
      <c r="S36" s="252"/>
      <c r="T36" s="252"/>
      <c r="U36" s="252"/>
      <c r="V36" s="521"/>
      <c r="W36" s="589">
        <v>1.4999999999999999E-2</v>
      </c>
      <c r="X36" s="590"/>
      <c r="Y36" s="591">
        <f>MAX(AC35,AC36)</f>
        <v>0</v>
      </c>
      <c r="Z36" s="458"/>
      <c r="AA36" s="459"/>
      <c r="AB36" s="60"/>
      <c r="AC36" s="114">
        <f>W33*W36</f>
        <v>0</v>
      </c>
      <c r="AD36" s="112"/>
      <c r="AJ36" s="643"/>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5"/>
    </row>
    <row r="37" spans="1:58" ht="15" customHeight="1" x14ac:dyDescent="0.2">
      <c r="A37" s="112"/>
      <c r="B37" s="60"/>
      <c r="C37" s="478" t="s">
        <v>95</v>
      </c>
      <c r="D37" s="479"/>
      <c r="E37" s="479"/>
      <c r="F37" s="479"/>
      <c r="G37" s="479"/>
      <c r="H37" s="479"/>
      <c r="I37" s="479"/>
      <c r="J37" s="480"/>
      <c r="K37" s="573"/>
      <c r="L37" s="574"/>
      <c r="M37" s="575"/>
      <c r="N37" s="61"/>
      <c r="O37" s="60"/>
      <c r="P37" s="588" t="s">
        <v>96</v>
      </c>
      <c r="Q37" s="252"/>
      <c r="R37" s="252"/>
      <c r="S37" s="252"/>
      <c r="T37" s="252"/>
      <c r="U37" s="252"/>
      <c r="V37" s="521"/>
      <c r="W37" s="589" t="e">
        <f ca="1">'2024 Tax Estimator'!E36</f>
        <v>#N/A</v>
      </c>
      <c r="X37" s="590">
        <v>0.18</v>
      </c>
      <c r="Y37" s="591" t="e">
        <f ca="1">MAX(AC35,AC37)</f>
        <v>#N/A</v>
      </c>
      <c r="Z37" s="458">
        <f>(W33*0.8)*X37</f>
        <v>0</v>
      </c>
      <c r="AA37" s="459"/>
      <c r="AB37" s="60"/>
      <c r="AC37" s="114" t="e">
        <f ca="1">((W33*0.8)+Y23-Y28)*W37</f>
        <v>#N/A</v>
      </c>
      <c r="AD37" s="112"/>
      <c r="AJ37" s="643"/>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5"/>
    </row>
    <row r="38" spans="1:58" ht="15" customHeight="1" x14ac:dyDescent="0.2">
      <c r="A38" s="112"/>
      <c r="B38" s="60"/>
      <c r="C38" s="453" t="str">
        <f>'Main Page (Total)'!C38</f>
        <v>Other Exp ( please type here)</v>
      </c>
      <c r="D38" s="487"/>
      <c r="E38" s="487"/>
      <c r="F38" s="487"/>
      <c r="G38" s="487"/>
      <c r="H38" s="487"/>
      <c r="I38" s="487"/>
      <c r="J38" s="488"/>
      <c r="K38" s="573"/>
      <c r="L38" s="574"/>
      <c r="M38" s="575"/>
      <c r="N38" s="61"/>
      <c r="O38" s="60"/>
      <c r="P38" s="588" t="s">
        <v>97</v>
      </c>
      <c r="Q38" s="252"/>
      <c r="R38" s="252"/>
      <c r="S38" s="252"/>
      <c r="T38" s="252"/>
      <c r="U38" s="252"/>
      <c r="V38" s="521"/>
      <c r="W38" s="589">
        <v>4.9500000000000002E-2</v>
      </c>
      <c r="X38" s="590">
        <v>4.9500000000000002E-2</v>
      </c>
      <c r="Y38" s="591">
        <f>MAX(AC35,AC38)</f>
        <v>0</v>
      </c>
      <c r="Z38" s="458">
        <f>(W33*0.8)*X38</f>
        <v>0</v>
      </c>
      <c r="AA38" s="459"/>
      <c r="AB38" s="60"/>
      <c r="AC38" s="114">
        <f>((W33*0.8)+Y23-Y28)*W38</f>
        <v>0</v>
      </c>
      <c r="AD38" s="112"/>
      <c r="AJ38" s="643"/>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5"/>
    </row>
    <row r="39" spans="1:58" ht="15" customHeight="1" x14ac:dyDescent="0.2">
      <c r="A39" s="112"/>
      <c r="B39" s="60"/>
      <c r="C39" s="473" t="str">
        <f>'Main Page (Total)'!C39</f>
        <v>Other Exp ( please type here)</v>
      </c>
      <c r="D39" s="474"/>
      <c r="E39" s="474"/>
      <c r="F39" s="474"/>
      <c r="G39" s="474"/>
      <c r="H39" s="474"/>
      <c r="I39" s="474"/>
      <c r="J39" s="475"/>
      <c r="K39" s="573"/>
      <c r="L39" s="574"/>
      <c r="M39" s="575"/>
      <c r="N39" s="61"/>
      <c r="O39" s="60"/>
      <c r="P39" s="649" t="s">
        <v>306</v>
      </c>
      <c r="Q39" s="650"/>
      <c r="R39" s="650"/>
      <c r="S39" s="650"/>
      <c r="T39" s="650"/>
      <c r="U39" s="650"/>
      <c r="V39" s="650"/>
      <c r="W39" s="650"/>
      <c r="X39" s="650"/>
      <c r="Y39" s="651"/>
      <c r="Z39" s="651"/>
      <c r="AA39" s="652"/>
      <c r="AB39" s="60"/>
      <c r="AC39" s="114"/>
      <c r="AD39" s="112"/>
      <c r="AJ39" s="643"/>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5"/>
    </row>
    <row r="40" spans="1:58" ht="15" customHeight="1" x14ac:dyDescent="0.2">
      <c r="A40" s="112"/>
      <c r="B40" s="60"/>
      <c r="C40" s="473" t="str">
        <f>'Main Page (Total)'!C40</f>
        <v>Other Exp ( please type here)</v>
      </c>
      <c r="D40" s="474"/>
      <c r="E40" s="474"/>
      <c r="F40" s="474"/>
      <c r="G40" s="474"/>
      <c r="H40" s="474"/>
      <c r="I40" s="474"/>
      <c r="J40" s="475"/>
      <c r="K40" s="573"/>
      <c r="L40" s="574"/>
      <c r="M40" s="575"/>
      <c r="N40" s="61"/>
      <c r="O40" s="61"/>
      <c r="P40" s="653" t="s">
        <v>305</v>
      </c>
      <c r="Q40" s="654"/>
      <c r="R40" s="654"/>
      <c r="S40" s="654"/>
      <c r="T40" s="654"/>
      <c r="U40" s="654"/>
      <c r="V40" s="654"/>
      <c r="W40" s="654"/>
      <c r="X40" s="654"/>
      <c r="Y40" s="654"/>
      <c r="Z40" s="654"/>
      <c r="AA40" s="655"/>
      <c r="AB40" s="61"/>
      <c r="AC40" s="114"/>
      <c r="AD40" s="112"/>
      <c r="AJ40" s="646"/>
      <c r="AK40" s="647"/>
      <c r="AL40" s="647"/>
      <c r="AM40" s="647"/>
      <c r="AN40" s="647"/>
      <c r="AO40" s="647"/>
      <c r="AP40" s="647"/>
      <c r="AQ40" s="647"/>
      <c r="AR40" s="647"/>
      <c r="AS40" s="647"/>
      <c r="AT40" s="647"/>
      <c r="AU40" s="647"/>
      <c r="AV40" s="647"/>
      <c r="AW40" s="647"/>
      <c r="AX40" s="647"/>
      <c r="AY40" s="647"/>
      <c r="AZ40" s="647"/>
      <c r="BA40" s="647"/>
      <c r="BB40" s="647"/>
      <c r="BC40" s="647"/>
      <c r="BD40" s="647"/>
      <c r="BE40" s="647"/>
      <c r="BF40" s="648"/>
    </row>
    <row r="41" spans="1:58" ht="15" customHeight="1" x14ac:dyDescent="0.2">
      <c r="A41" s="112"/>
      <c r="B41" s="60"/>
      <c r="C41" s="473" t="str">
        <f>'Main Page (Total)'!C41</f>
        <v>Other Exp ( please type here)</v>
      </c>
      <c r="D41" s="474"/>
      <c r="E41" s="474"/>
      <c r="F41" s="474"/>
      <c r="G41" s="474"/>
      <c r="H41" s="474"/>
      <c r="I41" s="474"/>
      <c r="J41" s="475"/>
      <c r="K41" s="573"/>
      <c r="L41" s="574"/>
      <c r="M41" s="575"/>
      <c r="N41" s="61"/>
      <c r="O41" s="61"/>
      <c r="P41" s="656" t="s">
        <v>303</v>
      </c>
      <c r="Q41" s="657"/>
      <c r="R41" s="657"/>
      <c r="S41" s="657"/>
      <c r="T41" s="657"/>
      <c r="U41" s="657"/>
      <c r="V41" s="657"/>
      <c r="W41" s="657"/>
      <c r="X41" s="657"/>
      <c r="Y41" s="658"/>
      <c r="Z41" s="658"/>
      <c r="AA41" s="659"/>
      <c r="AB41" s="61"/>
      <c r="AC41" s="114"/>
      <c r="AD41" s="112"/>
    </row>
    <row r="42" spans="1:58" ht="15" customHeight="1" x14ac:dyDescent="0.25">
      <c r="A42" s="112"/>
      <c r="B42" s="60"/>
      <c r="C42" s="251" t="s">
        <v>302</v>
      </c>
      <c r="D42" s="493"/>
      <c r="E42" s="493"/>
      <c r="F42" s="493"/>
      <c r="G42" s="493"/>
      <c r="H42" s="493"/>
      <c r="I42" s="595"/>
      <c r="J42" s="494">
        <f>SUM(K6:M41)</f>
        <v>0</v>
      </c>
      <c r="K42" s="495"/>
      <c r="L42" s="495"/>
      <c r="M42" s="496"/>
      <c r="N42" s="61"/>
      <c r="O42" s="61"/>
      <c r="P42" s="585" t="s">
        <v>301</v>
      </c>
      <c r="Q42" s="586"/>
      <c r="R42" s="586"/>
      <c r="S42" s="586"/>
      <c r="T42" s="586"/>
      <c r="U42" s="586"/>
      <c r="V42" s="586"/>
      <c r="W42" s="586"/>
      <c r="X42" s="586"/>
      <c r="Y42" s="586">
        <f>W9-W20-W31-Y40</f>
        <v>0</v>
      </c>
      <c r="Z42" s="586"/>
      <c r="AA42" s="587"/>
      <c r="AC42" s="114"/>
      <c r="AD42" s="112"/>
    </row>
    <row r="43" spans="1:58" ht="15" customHeight="1" x14ac:dyDescent="0.2">
      <c r="A43" s="112"/>
      <c r="B43" s="60"/>
      <c r="C43" s="60"/>
      <c r="D43" s="60"/>
      <c r="E43" s="60"/>
      <c r="F43" s="60"/>
      <c r="G43" s="60"/>
      <c r="H43" s="60"/>
      <c r="I43" s="60"/>
      <c r="J43" s="60"/>
      <c r="K43" s="113"/>
      <c r="L43" s="113"/>
      <c r="M43" s="113"/>
      <c r="N43" s="60"/>
      <c r="O43" s="60"/>
      <c r="P43" s="60"/>
      <c r="Q43" s="60"/>
      <c r="R43" s="60"/>
      <c r="S43" s="60"/>
      <c r="T43" s="60"/>
      <c r="U43" s="60"/>
      <c r="V43" s="60"/>
      <c r="W43" s="60"/>
      <c r="X43" s="60"/>
      <c r="Y43" s="113"/>
      <c r="Z43" s="113"/>
      <c r="AA43" s="113"/>
      <c r="AB43" s="60"/>
      <c r="AC43" s="114"/>
      <c r="AD43" s="112"/>
    </row>
    <row r="44" spans="1:58" ht="15" customHeight="1" x14ac:dyDescent="0.2">
      <c r="A44" s="112"/>
      <c r="B44" s="112"/>
      <c r="C44" s="112"/>
      <c r="D44" s="112"/>
      <c r="E44" s="112"/>
      <c r="F44" s="112"/>
      <c r="G44" s="112"/>
      <c r="H44" s="112"/>
      <c r="I44" s="112"/>
      <c r="J44" s="112"/>
      <c r="K44" s="131"/>
      <c r="L44" s="131"/>
      <c r="M44" s="131"/>
      <c r="N44" s="112"/>
      <c r="O44" s="112"/>
      <c r="P44" s="112"/>
      <c r="Q44" s="112"/>
      <c r="R44" s="112"/>
      <c r="S44" s="112"/>
      <c r="T44" s="112"/>
      <c r="U44" s="112"/>
      <c r="V44" s="112"/>
      <c r="W44" s="112"/>
      <c r="X44" s="112"/>
      <c r="Y44" s="131"/>
      <c r="Z44" s="131"/>
      <c r="AA44" s="131"/>
      <c r="AB44" s="112"/>
      <c r="AC44" s="114"/>
      <c r="AD44" s="112"/>
    </row>
    <row r="45" spans="1:58"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4"/>
      <c r="AD45" s="112"/>
    </row>
    <row r="46" spans="1:58"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58"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58" x14ac:dyDescent="0.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row r="49" spans="1:28"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row>
    <row r="50" spans="1:28"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row>
    <row r="51" spans="1:28"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row>
    <row r="52" spans="1:28" x14ac:dyDescent="0.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row>
    <row r="53" spans="1:28"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row>
    <row r="54" spans="1:28"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row>
    <row r="55" spans="1:28"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row>
    <row r="56" spans="1:28"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row>
    <row r="57" spans="1:28"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row>
    <row r="58" spans="1:28"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row>
    <row r="59" spans="1:28" x14ac:dyDescent="0.2">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row>
    <row r="60" spans="1:28"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row>
    <row r="61" spans="1:28"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row>
    <row r="62" spans="1:28"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row>
    <row r="63" spans="1:28" x14ac:dyDescent="0.2">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row>
    <row r="64" spans="1:28"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row>
    <row r="65" spans="1:28"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row>
    <row r="66" spans="1:28"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row>
    <row r="67" spans="1:28"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row>
    <row r="68" spans="1:28"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row>
    <row r="69" spans="1:28"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row>
    <row r="70" spans="1:28" x14ac:dyDescent="0.2">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row>
    <row r="71" spans="1:28"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row>
    <row r="72" spans="1:28"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row>
    <row r="73" spans="1:28"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row>
    <row r="74" spans="1:28" x14ac:dyDescent="0.2">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row>
    <row r="75" spans="1:28"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row>
    <row r="76" spans="1:28" x14ac:dyDescent="0.2">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row>
    <row r="77" spans="1:28"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row>
    <row r="78" spans="1:28" x14ac:dyDescent="0.2">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row>
    <row r="79" spans="1:28"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row>
    <row r="80" spans="1:28"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row>
    <row r="81" spans="1:29"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row>
    <row r="82" spans="1:29" s="111" customFormat="1" x14ac:dyDescent="0.2">
      <c r="AC82" s="201"/>
    </row>
    <row r="83" spans="1:29"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row>
    <row r="84" spans="1:29" x14ac:dyDescent="0.2">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row>
    <row r="85" spans="1:29"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row>
    <row r="86" spans="1:29" x14ac:dyDescent="0.2">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row>
    <row r="87" spans="1:29" x14ac:dyDescent="0.2">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row>
    <row r="88" spans="1:29"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row>
    <row r="89" spans="1:29"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row>
    <row r="90" spans="1:29" x14ac:dyDescent="0.2">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row>
    <row r="91" spans="1:29"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row>
    <row r="92" spans="1:29" x14ac:dyDescent="0.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row>
    <row r="93" spans="1:29"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row>
    <row r="94" spans="1:29" x14ac:dyDescent="0.2">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row>
    <row r="95" spans="1:29" x14ac:dyDescent="0.2">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row>
    <row r="96" spans="1:29" x14ac:dyDescent="0.2">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row>
    <row r="97" spans="1:28"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row>
    <row r="98" spans="1:28" x14ac:dyDescent="0.2">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row>
    <row r="99" spans="1:28"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row>
    <row r="100" spans="1:28"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row>
    <row r="101" spans="1:28"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row>
    <row r="102" spans="1:28"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row>
    <row r="103" spans="1:28"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row>
    <row r="104" spans="1:28"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row>
    <row r="105" spans="1:28"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row>
    <row r="106" spans="1:28"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row>
    <row r="107" spans="1:28"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row>
    <row r="108" spans="1:28"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row>
    <row r="109" spans="1:28"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row>
    <row r="110" spans="1:28"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row>
    <row r="111" spans="1:28"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row>
    <row r="112" spans="1:28"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row>
    <row r="113" spans="1:28"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row>
    <row r="114" spans="1:28"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row>
    <row r="115" spans="1:28"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row>
    <row r="116" spans="1:28"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row>
    <row r="117" spans="1:28"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row>
    <row r="118" spans="1:28"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row>
    <row r="119" spans="1:28"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row>
    <row r="120" spans="1:28"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row>
    <row r="121" spans="1:28"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row>
    <row r="122" spans="1:28"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row>
    <row r="123" spans="1:28"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row>
    <row r="124" spans="1:28"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row>
    <row r="125" spans="1:28"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row>
    <row r="126" spans="1:28"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row>
    <row r="127" spans="1:28"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row>
    <row r="128" spans="1:28"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row>
    <row r="129" spans="1:28"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row>
    <row r="130" spans="1:28"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row>
    <row r="131" spans="1:28"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row>
    <row r="132" spans="1:28"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row>
    <row r="133" spans="1:28"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row>
    <row r="134" spans="1:28"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row>
    <row r="135" spans="1:28" x14ac:dyDescent="0.2">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row>
    <row r="136" spans="1:28"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row>
    <row r="137" spans="1:28" x14ac:dyDescent="0.2">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row>
    <row r="138" spans="1:28"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row>
    <row r="139" spans="1:28"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row>
    <row r="140" spans="1:28"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row>
    <row r="141" spans="1:28"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row>
    <row r="142" spans="1:28"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row>
    <row r="143" spans="1:28"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row>
    <row r="144" spans="1:28"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row>
    <row r="145" spans="1:28"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row>
    <row r="146" spans="1:28"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row>
    <row r="147" spans="1:28"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row>
    <row r="148" spans="1:28"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row>
    <row r="149" spans="1:28"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row>
    <row r="150" spans="1:28"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row>
    <row r="151" spans="1:28"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row>
    <row r="152" spans="1:28"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row>
    <row r="153" spans="1:28"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row>
    <row r="154" spans="1:28"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row>
    <row r="155" spans="1:28"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row>
    <row r="156" spans="1:28"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row>
    <row r="157" spans="1:28"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row>
    <row r="158" spans="1:28"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row>
    <row r="159" spans="1:28"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row>
    <row r="160" spans="1:28"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row>
    <row r="161" spans="1:28"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row>
    <row r="162" spans="1:28"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row>
    <row r="163" spans="1:28"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row>
    <row r="164" spans="1:28"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row>
    <row r="165" spans="1:28"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row>
    <row r="166" spans="1:28"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row>
    <row r="167" spans="1:28"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row>
    <row r="168" spans="1:28"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row>
    <row r="169" spans="1:28"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row>
    <row r="170" spans="1:28"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row>
    <row r="171" spans="1:28"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row>
    <row r="172" spans="1:28"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row>
    <row r="173" spans="1:28"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row>
    <row r="174" spans="1:28"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row>
    <row r="175" spans="1:28" x14ac:dyDescent="0.2">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row>
    <row r="176" spans="1:28"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row>
    <row r="177" spans="1:28" x14ac:dyDescent="0.2">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row>
    <row r="178" spans="1:28"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row>
    <row r="179" spans="1:28"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row>
    <row r="180" spans="1:28"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row>
    <row r="181" spans="1:28"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row>
    <row r="182" spans="1:28"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row>
    <row r="183" spans="1:28"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row>
    <row r="184" spans="1:28"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row>
    <row r="185" spans="1:28"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row>
    <row r="186" spans="1:28"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row>
    <row r="187" spans="1:28"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row>
    <row r="188" spans="1:28"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row>
    <row r="189" spans="1:28"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row>
    <row r="190" spans="1:28"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row>
    <row r="191" spans="1:28"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row>
    <row r="192" spans="1:28"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row>
    <row r="193" spans="1:28"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row>
    <row r="194" spans="1:28"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row>
    <row r="195" spans="1:28"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row>
    <row r="196" spans="1:28"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row>
    <row r="197" spans="1:28"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row>
    <row r="198" spans="1:28"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row r="199" spans="1:28"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row>
    <row r="200" spans="1:28"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row>
    <row r="201" spans="1:28"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row>
    <row r="202" spans="1:28"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row>
    <row r="203" spans="1:28"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row>
    <row r="204" spans="1:28"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row>
    <row r="205" spans="1:28"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row>
    <row r="206" spans="1:28"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row>
    <row r="207" spans="1:28"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row>
    <row r="208" spans="1:28"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row>
    <row r="209" spans="1:28"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row>
    <row r="210" spans="1:28"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row>
    <row r="211" spans="1:28"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row>
    <row r="212" spans="1:28"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row>
    <row r="213" spans="1:28"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row>
    <row r="214" spans="1:28"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row>
    <row r="215" spans="1:28"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row>
    <row r="216" spans="1:28"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row>
    <row r="217" spans="1:28" x14ac:dyDescent="0.2">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row>
    <row r="218" spans="1:28"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row>
    <row r="219" spans="1:28" x14ac:dyDescent="0.2">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row>
    <row r="220" spans="1:28"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row>
    <row r="221" spans="1:28"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row>
    <row r="222" spans="1:28"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row>
    <row r="223" spans="1:28"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row>
    <row r="224" spans="1:28"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row>
    <row r="225" spans="1:28"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row>
    <row r="226" spans="1:28"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row>
    <row r="227" spans="1:28"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row>
    <row r="228" spans="1:28"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row>
    <row r="229" spans="1:28"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row>
    <row r="230" spans="1:28"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row>
    <row r="231" spans="1:28"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row>
    <row r="232" spans="1:28"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row>
    <row r="233" spans="1:28"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row>
    <row r="234" spans="1:28"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row>
    <row r="235" spans="1:28"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row>
    <row r="236" spans="1:28"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row>
    <row r="237" spans="1:28"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row>
    <row r="238" spans="1:28"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row>
    <row r="239" spans="1:28"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row>
    <row r="240" spans="1:28"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row>
    <row r="241" spans="1:28"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row>
    <row r="242" spans="1:28"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row>
    <row r="243" spans="1:28"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row>
    <row r="244" spans="1:28"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row>
    <row r="245" spans="1:28"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row>
    <row r="246" spans="1:28"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row>
    <row r="247" spans="1:28"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row>
    <row r="248" spans="1:28"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row>
    <row r="249" spans="1:28" x14ac:dyDescent="0.2">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row>
    <row r="250" spans="1:28"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row>
    <row r="251" spans="1:28" x14ac:dyDescent="0.2">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row>
    <row r="252" spans="1:28"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row>
    <row r="253" spans="1:28"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row>
    <row r="254" spans="1:28"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row>
    <row r="255" spans="1:28"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row>
    <row r="256" spans="1:28"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row>
    <row r="257" spans="1:28"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row>
    <row r="258" spans="1:28"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row>
    <row r="259" spans="1:28"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row>
    <row r="260" spans="1:28"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row>
    <row r="261" spans="1:28"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row>
    <row r="262" spans="1:28"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row>
    <row r="263" spans="1:28"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row>
    <row r="264" spans="1:28"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row>
    <row r="265" spans="1:28"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row>
    <row r="266" spans="1:28"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row>
    <row r="267" spans="1:28" x14ac:dyDescent="0.2">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row>
    <row r="268" spans="1:28" x14ac:dyDescent="0.2">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row>
    <row r="269" spans="1:28" x14ac:dyDescent="0.2">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row>
    <row r="270" spans="1:28" x14ac:dyDescent="0.2">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row>
    <row r="271" spans="1:28" x14ac:dyDescent="0.2">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row>
    <row r="272" spans="1:28"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row>
    <row r="273" spans="1:28"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row>
    <row r="274" spans="1:28"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row>
    <row r="275" spans="1:28"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row>
    <row r="276" spans="1:28"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row>
    <row r="277" spans="1:28" x14ac:dyDescent="0.2">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row>
    <row r="278" spans="1:28" x14ac:dyDescent="0.2">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row>
    <row r="279" spans="1:28" x14ac:dyDescent="0.2">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row>
    <row r="280" spans="1:28" x14ac:dyDescent="0.2">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row>
    <row r="281" spans="1:28" x14ac:dyDescent="0.2">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row>
    <row r="282" spans="1:28"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row>
    <row r="283" spans="1:28"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row>
    <row r="284" spans="1:28"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row>
    <row r="285" spans="1:28"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row>
    <row r="286" spans="1:28"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row>
    <row r="287" spans="1:28"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row>
    <row r="288" spans="1:28"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row>
    <row r="289" spans="1:28"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row>
    <row r="290" spans="1:28"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row>
    <row r="291" spans="1:28"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row>
    <row r="292" spans="1:28"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row>
    <row r="293" spans="1:28"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row>
    <row r="294" spans="1:28"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row>
    <row r="295" spans="1:28"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row>
    <row r="296" spans="1:28"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row>
    <row r="297" spans="1:28" x14ac:dyDescent="0.2">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row>
    <row r="298" spans="1:28"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row>
    <row r="299" spans="1:28" x14ac:dyDescent="0.2">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row>
    <row r="300" spans="1:28" x14ac:dyDescent="0.2">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row>
    <row r="301" spans="1:28" x14ac:dyDescent="0.2">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row>
    <row r="302" spans="1:28" x14ac:dyDescent="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row>
    <row r="303" spans="1:28" x14ac:dyDescent="0.2">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row>
    <row r="304" spans="1:28" x14ac:dyDescent="0.2">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row>
    <row r="305" spans="1:28" x14ac:dyDescent="0.2">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row>
    <row r="306" spans="1:28" x14ac:dyDescent="0.2">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row>
    <row r="307" spans="1:28" x14ac:dyDescent="0.2">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row>
    <row r="308" spans="1:28" x14ac:dyDescent="0.2">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row>
    <row r="309" spans="1:28" x14ac:dyDescent="0.2">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row>
    <row r="310" spans="1:28" x14ac:dyDescent="0.2">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row>
    <row r="311" spans="1:28" x14ac:dyDescent="0.2">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row>
    <row r="312" spans="1:28" x14ac:dyDescent="0.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row>
    <row r="313" spans="1:28" x14ac:dyDescent="0.2">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row>
    <row r="314" spans="1:28" x14ac:dyDescent="0.2">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row>
    <row r="315" spans="1:28" x14ac:dyDescent="0.2">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row>
    <row r="316" spans="1:28" x14ac:dyDescent="0.2">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row>
    <row r="317" spans="1:28" x14ac:dyDescent="0.2">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row>
    <row r="318" spans="1:28" x14ac:dyDescent="0.2">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row>
    <row r="319" spans="1:28" x14ac:dyDescent="0.2">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row>
    <row r="320" spans="1:28" x14ac:dyDescent="0.2">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row>
    <row r="321" spans="1:28" x14ac:dyDescent="0.2">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row>
    <row r="322" spans="1:28" x14ac:dyDescent="0.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row>
    <row r="323" spans="1:28" x14ac:dyDescent="0.2">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row>
    <row r="324" spans="1:28" x14ac:dyDescent="0.2">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row>
    <row r="325" spans="1:28" x14ac:dyDescent="0.2">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row>
    <row r="326" spans="1:28" x14ac:dyDescent="0.2">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row>
    <row r="327" spans="1:28" x14ac:dyDescent="0.2">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row>
    <row r="328" spans="1:28" x14ac:dyDescent="0.2">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row>
    <row r="329" spans="1:28" x14ac:dyDescent="0.2">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row>
    <row r="330" spans="1:28" x14ac:dyDescent="0.2">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row>
    <row r="331" spans="1:28" x14ac:dyDescent="0.2">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row>
    <row r="332" spans="1:28" x14ac:dyDescent="0.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row>
    <row r="333" spans="1:28" x14ac:dyDescent="0.2">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row>
    <row r="334" spans="1:28" x14ac:dyDescent="0.2">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row>
    <row r="335" spans="1:28" x14ac:dyDescent="0.2">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row>
    <row r="336" spans="1:28" x14ac:dyDescent="0.2">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row>
    <row r="337" spans="1:28" x14ac:dyDescent="0.2">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row>
    <row r="338" spans="1:28" x14ac:dyDescent="0.2">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row>
    <row r="339" spans="1:28" x14ac:dyDescent="0.2">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row>
    <row r="340" spans="1:28" x14ac:dyDescent="0.2">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row>
    <row r="341" spans="1:28" x14ac:dyDescent="0.2">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row>
    <row r="342" spans="1:28" x14ac:dyDescent="0.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row>
    <row r="343" spans="1:28" x14ac:dyDescent="0.2">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row>
    <row r="344" spans="1:28" x14ac:dyDescent="0.2">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row>
    <row r="345" spans="1:28" x14ac:dyDescent="0.2">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row>
    <row r="346" spans="1:28" x14ac:dyDescent="0.2">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row>
    <row r="347" spans="1:28" x14ac:dyDescent="0.2">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row>
    <row r="348" spans="1:28" x14ac:dyDescent="0.2">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row>
    <row r="349" spans="1:28" x14ac:dyDescent="0.2">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row>
    <row r="350" spans="1:28" x14ac:dyDescent="0.2">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row>
    <row r="351" spans="1:28" x14ac:dyDescent="0.2">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row>
    <row r="352" spans="1:28" x14ac:dyDescent="0.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row>
    <row r="353" spans="1:28" x14ac:dyDescent="0.2">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row>
    <row r="354" spans="1:28" x14ac:dyDescent="0.2">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row>
    <row r="355" spans="1:28" x14ac:dyDescent="0.2">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row>
    <row r="356" spans="1:28" x14ac:dyDescent="0.2">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row>
    <row r="357" spans="1:28" x14ac:dyDescent="0.2">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row>
    <row r="358" spans="1:28" x14ac:dyDescent="0.2">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row>
    <row r="359" spans="1:28" x14ac:dyDescent="0.2">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row>
    <row r="360" spans="1:28" x14ac:dyDescent="0.2">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row>
    <row r="361" spans="1:28" x14ac:dyDescent="0.2">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row>
    <row r="362" spans="1:28" x14ac:dyDescent="0.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row>
    <row r="363" spans="1:28" x14ac:dyDescent="0.2">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row>
    <row r="364" spans="1:28" x14ac:dyDescent="0.2">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row>
    <row r="365" spans="1:28" x14ac:dyDescent="0.2">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row>
    <row r="366" spans="1:28" x14ac:dyDescent="0.2">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row>
    <row r="367" spans="1:28" x14ac:dyDescent="0.2">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row>
    <row r="368" spans="1:28" x14ac:dyDescent="0.2">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row>
    <row r="369" spans="1:28" x14ac:dyDescent="0.2">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row>
    <row r="370" spans="1:28" x14ac:dyDescent="0.2">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row>
    <row r="371" spans="1:28" x14ac:dyDescent="0.2">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row>
    <row r="372" spans="1:28" x14ac:dyDescent="0.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row>
    <row r="373" spans="1:28" x14ac:dyDescent="0.2">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row>
    <row r="374" spans="1:28" x14ac:dyDescent="0.2">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row>
    <row r="375" spans="1:28" x14ac:dyDescent="0.2">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row>
    <row r="376" spans="1:28" x14ac:dyDescent="0.2">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row>
    <row r="377" spans="1:28" x14ac:dyDescent="0.2">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row>
    <row r="378" spans="1:28" x14ac:dyDescent="0.2">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row>
    <row r="379" spans="1:28" x14ac:dyDescent="0.2">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row>
    <row r="380" spans="1:28" x14ac:dyDescent="0.2">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row>
    <row r="381" spans="1:28" x14ac:dyDescent="0.2">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row>
    <row r="382" spans="1:28" x14ac:dyDescent="0.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row>
    <row r="383" spans="1:28" x14ac:dyDescent="0.2">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row>
    <row r="384" spans="1:28" x14ac:dyDescent="0.2">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row>
    <row r="385" spans="1:28" x14ac:dyDescent="0.2">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row>
    <row r="386" spans="1:28" x14ac:dyDescent="0.2">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row>
    <row r="387" spans="1:28" x14ac:dyDescent="0.2">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row>
    <row r="388" spans="1:28" x14ac:dyDescent="0.2">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row>
    <row r="389" spans="1:28" x14ac:dyDescent="0.2">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row>
    <row r="390" spans="1:28" x14ac:dyDescent="0.2">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row>
    <row r="391" spans="1:28" x14ac:dyDescent="0.2">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row>
    <row r="392" spans="1:28" x14ac:dyDescent="0.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row>
    <row r="393" spans="1:28" x14ac:dyDescent="0.2">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row>
    <row r="394" spans="1:28" x14ac:dyDescent="0.2">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row>
    <row r="395" spans="1:28" x14ac:dyDescent="0.2">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row>
    <row r="396" spans="1:28" x14ac:dyDescent="0.2">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row>
    <row r="397" spans="1:28" x14ac:dyDescent="0.2">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row>
    <row r="398" spans="1:28" x14ac:dyDescent="0.2">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row>
    <row r="399" spans="1:28" x14ac:dyDescent="0.2">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row>
    <row r="400" spans="1:28" x14ac:dyDescent="0.2">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row>
    <row r="401" spans="1:28" x14ac:dyDescent="0.2">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row>
    <row r="402" spans="1:28" x14ac:dyDescent="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row>
    <row r="403" spans="1:28" x14ac:dyDescent="0.2">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row>
    <row r="404" spans="1:28" x14ac:dyDescent="0.2">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row>
    <row r="405" spans="1:28" x14ac:dyDescent="0.2">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row>
    <row r="406" spans="1:28" x14ac:dyDescent="0.2">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row>
    <row r="407" spans="1:28" x14ac:dyDescent="0.2">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row>
    <row r="408" spans="1:28" x14ac:dyDescent="0.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row>
    <row r="409" spans="1:28" x14ac:dyDescent="0.2">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row>
    <row r="410" spans="1:28" x14ac:dyDescent="0.2">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row>
    <row r="411" spans="1:28" x14ac:dyDescent="0.2">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row>
    <row r="412" spans="1:28" x14ac:dyDescent="0.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row>
    <row r="413" spans="1:28" x14ac:dyDescent="0.2">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row>
    <row r="414" spans="1:28" x14ac:dyDescent="0.2">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row>
    <row r="415" spans="1:28" x14ac:dyDescent="0.2">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row>
    <row r="416" spans="1:28" x14ac:dyDescent="0.2">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row>
    <row r="417" spans="1:28" x14ac:dyDescent="0.2">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row>
    <row r="418" spans="1:28" x14ac:dyDescent="0.2">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row>
    <row r="419" spans="1:28" x14ac:dyDescent="0.2">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row>
    <row r="420" spans="1:28" x14ac:dyDescent="0.2">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row>
    <row r="421" spans="1:28" x14ac:dyDescent="0.2">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row>
    <row r="422" spans="1:28" x14ac:dyDescent="0.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row>
    <row r="423" spans="1:28" x14ac:dyDescent="0.2">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row>
    <row r="424" spans="1:28" x14ac:dyDescent="0.2">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row>
    <row r="425" spans="1:28" x14ac:dyDescent="0.2">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row>
    <row r="426" spans="1:28" x14ac:dyDescent="0.2">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row>
    <row r="427" spans="1:28" x14ac:dyDescent="0.2">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row>
    <row r="428" spans="1:28" x14ac:dyDescent="0.2">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row>
    <row r="429" spans="1:28" x14ac:dyDescent="0.2">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row>
    <row r="430" spans="1:28" x14ac:dyDescent="0.2">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row>
    <row r="431" spans="1:28" x14ac:dyDescent="0.2">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row>
    <row r="432" spans="1:28" x14ac:dyDescent="0.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row>
    <row r="433" spans="1:28" x14ac:dyDescent="0.2">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row>
    <row r="434" spans="1:28" x14ac:dyDescent="0.2">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row>
    <row r="435" spans="1:28" x14ac:dyDescent="0.2">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row>
    <row r="436" spans="1:28" x14ac:dyDescent="0.2">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row>
    <row r="437" spans="1:28" x14ac:dyDescent="0.2">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row>
    <row r="438" spans="1:28" x14ac:dyDescent="0.2">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row>
    <row r="439" spans="1:28" x14ac:dyDescent="0.2">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row>
    <row r="440" spans="1:28" x14ac:dyDescent="0.2">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row>
    <row r="441" spans="1:28" x14ac:dyDescent="0.2">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row>
    <row r="442" spans="1:28" x14ac:dyDescent="0.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row>
    <row r="443" spans="1:28" x14ac:dyDescent="0.2">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row>
    <row r="444" spans="1:28" x14ac:dyDescent="0.2">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row>
    <row r="445" spans="1:28" x14ac:dyDescent="0.2">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row>
    <row r="446" spans="1:28" x14ac:dyDescent="0.2">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row>
    <row r="447" spans="1:28" x14ac:dyDescent="0.2">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row>
    <row r="448" spans="1:28" x14ac:dyDescent="0.2">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row>
    <row r="449" spans="1:28" x14ac:dyDescent="0.2">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row>
    <row r="450" spans="1:28" x14ac:dyDescent="0.2">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row>
    <row r="451" spans="1:28" x14ac:dyDescent="0.2">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row>
    <row r="452" spans="1:28" x14ac:dyDescent="0.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row>
    <row r="453" spans="1:28" x14ac:dyDescent="0.2">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row>
    <row r="454" spans="1:28" x14ac:dyDescent="0.2">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row>
    <row r="455" spans="1:28" x14ac:dyDescent="0.2">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row>
    <row r="456" spans="1:28" x14ac:dyDescent="0.2">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row>
    <row r="457" spans="1:28" x14ac:dyDescent="0.2">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row>
    <row r="458" spans="1:28" x14ac:dyDescent="0.2">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row>
    <row r="459" spans="1:28" x14ac:dyDescent="0.2">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row>
    <row r="460" spans="1:28" x14ac:dyDescent="0.2">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row>
    <row r="461" spans="1:28" x14ac:dyDescent="0.2">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row>
    <row r="462" spans="1:28" x14ac:dyDescent="0.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row>
    <row r="463" spans="1:28" x14ac:dyDescent="0.2">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row>
    <row r="464" spans="1:28" x14ac:dyDescent="0.2">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row>
    <row r="465" spans="1:28" x14ac:dyDescent="0.2">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row>
    <row r="466" spans="1:28" x14ac:dyDescent="0.2">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row>
    <row r="467" spans="1:28" x14ac:dyDescent="0.2">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row>
    <row r="468" spans="1:28" x14ac:dyDescent="0.2">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row>
    <row r="469" spans="1:28" x14ac:dyDescent="0.2">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row>
    <row r="470" spans="1:28" x14ac:dyDescent="0.2">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row>
    <row r="471" spans="1:28" x14ac:dyDescent="0.2">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row>
    <row r="472" spans="1:28" x14ac:dyDescent="0.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row>
    <row r="473" spans="1:28" x14ac:dyDescent="0.2">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row>
    <row r="474" spans="1:28" x14ac:dyDescent="0.2">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row>
    <row r="475" spans="1:28" x14ac:dyDescent="0.2">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row>
    <row r="476" spans="1:28" x14ac:dyDescent="0.2">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row>
    <row r="477" spans="1:28" x14ac:dyDescent="0.2">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row>
    <row r="478" spans="1:28" x14ac:dyDescent="0.2">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row>
    <row r="479" spans="1:28" x14ac:dyDescent="0.2">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row>
    <row r="480" spans="1:28" x14ac:dyDescent="0.2">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row>
    <row r="481" spans="1:28" x14ac:dyDescent="0.2">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row>
    <row r="482" spans="1:28" x14ac:dyDescent="0.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row>
    <row r="483" spans="1:28" x14ac:dyDescent="0.2">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row>
    <row r="484" spans="1:28" x14ac:dyDescent="0.2">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row>
    <row r="485" spans="1:28" x14ac:dyDescent="0.2">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row>
    <row r="486" spans="1:28" x14ac:dyDescent="0.2">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row>
    <row r="487" spans="1:28" x14ac:dyDescent="0.2">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row>
    <row r="488" spans="1:28" x14ac:dyDescent="0.2">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row>
    <row r="489" spans="1:28" x14ac:dyDescent="0.2">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row>
    <row r="490" spans="1:28" x14ac:dyDescent="0.2">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row>
    <row r="491" spans="1:28" x14ac:dyDescent="0.2">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row>
    <row r="492" spans="1:28" x14ac:dyDescent="0.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row>
    <row r="493" spans="1:28" x14ac:dyDescent="0.2">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row>
    <row r="494" spans="1:28" x14ac:dyDescent="0.2">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row>
    <row r="495" spans="1:28" x14ac:dyDescent="0.2">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row>
    <row r="496" spans="1:28" x14ac:dyDescent="0.2">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row>
    <row r="497" spans="1:28" x14ac:dyDescent="0.2">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row>
    <row r="498" spans="1:28" x14ac:dyDescent="0.2">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row>
    <row r="499" spans="1:28" x14ac:dyDescent="0.2">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row>
    <row r="500" spans="1:28" x14ac:dyDescent="0.2">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row>
    <row r="501" spans="1:28" x14ac:dyDescent="0.2">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row>
    <row r="502" spans="1:28" x14ac:dyDescent="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row>
    <row r="503" spans="1:28" x14ac:dyDescent="0.2">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row>
    <row r="504" spans="1:28" x14ac:dyDescent="0.2">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row>
    <row r="505" spans="1:28" x14ac:dyDescent="0.2">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row>
    <row r="506" spans="1:28" x14ac:dyDescent="0.2">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row>
    <row r="507" spans="1:28" x14ac:dyDescent="0.2">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row>
    <row r="508" spans="1:28" x14ac:dyDescent="0.2">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row>
    <row r="509" spans="1:28" x14ac:dyDescent="0.2">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row>
    <row r="510" spans="1:28" x14ac:dyDescent="0.2">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row>
    <row r="511" spans="1:28" x14ac:dyDescent="0.2">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row>
    <row r="512" spans="1:28" x14ac:dyDescent="0.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row>
    <row r="513" spans="1:28" x14ac:dyDescent="0.2">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row>
    <row r="514" spans="1:28" x14ac:dyDescent="0.2">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row>
    <row r="515" spans="1:28" x14ac:dyDescent="0.2">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row>
    <row r="516" spans="1:28" x14ac:dyDescent="0.2">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row>
    <row r="517" spans="1:28" x14ac:dyDescent="0.2">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row>
    <row r="518" spans="1:28" x14ac:dyDescent="0.2">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row>
    <row r="519" spans="1:28" x14ac:dyDescent="0.2">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row>
    <row r="520" spans="1:28" x14ac:dyDescent="0.2">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row>
    <row r="521" spans="1:28" x14ac:dyDescent="0.2">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row>
    <row r="522" spans="1:28" x14ac:dyDescent="0.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row>
    <row r="523" spans="1:28" x14ac:dyDescent="0.2">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row>
    <row r="524" spans="1:28" x14ac:dyDescent="0.2">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row>
    <row r="525" spans="1:28" x14ac:dyDescent="0.2">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row>
    <row r="526" spans="1:28" x14ac:dyDescent="0.2">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row>
    <row r="527" spans="1:28" x14ac:dyDescent="0.2">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row>
    <row r="528" spans="1:28" x14ac:dyDescent="0.2">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row>
    <row r="529" spans="1:28" x14ac:dyDescent="0.2">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row>
    <row r="530" spans="1:28" x14ac:dyDescent="0.2">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row>
    <row r="531" spans="1:28" x14ac:dyDescent="0.2">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row>
    <row r="532" spans="1:28" x14ac:dyDescent="0.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row>
    <row r="533" spans="1:28" x14ac:dyDescent="0.2">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row>
    <row r="534" spans="1:28" x14ac:dyDescent="0.2">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row>
    <row r="535" spans="1:28" x14ac:dyDescent="0.2">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row>
    <row r="536" spans="1:28" x14ac:dyDescent="0.2">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row>
    <row r="537" spans="1:28" x14ac:dyDescent="0.2">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row>
    <row r="538" spans="1:28" x14ac:dyDescent="0.2">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row>
    <row r="539" spans="1:28" x14ac:dyDescent="0.2">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row>
    <row r="540" spans="1:28" x14ac:dyDescent="0.2">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row>
    <row r="541" spans="1:28" x14ac:dyDescent="0.2">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row>
    <row r="542" spans="1:28" x14ac:dyDescent="0.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row>
    <row r="543" spans="1:28" x14ac:dyDescent="0.2">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row>
    <row r="544" spans="1:28" x14ac:dyDescent="0.2">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row>
    <row r="545" spans="1:28" x14ac:dyDescent="0.2">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row>
    <row r="546" spans="1:28" x14ac:dyDescent="0.2">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row>
    <row r="547" spans="1:28" x14ac:dyDescent="0.2">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row>
    <row r="548" spans="1:28" x14ac:dyDescent="0.2">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row>
    <row r="549" spans="1:28" x14ac:dyDescent="0.2">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row>
    <row r="550" spans="1:28" x14ac:dyDescent="0.2">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row>
    <row r="551" spans="1:28" x14ac:dyDescent="0.2">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row>
    <row r="552" spans="1:28" x14ac:dyDescent="0.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row>
    <row r="553" spans="1:28" x14ac:dyDescent="0.2">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row>
    <row r="554" spans="1:28" x14ac:dyDescent="0.2">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row>
    <row r="555" spans="1:28" x14ac:dyDescent="0.2">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row>
    <row r="556" spans="1:28" x14ac:dyDescent="0.2">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row>
    <row r="557" spans="1:28" x14ac:dyDescent="0.2">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row>
    <row r="558" spans="1:28" x14ac:dyDescent="0.2">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row>
    <row r="559" spans="1:28" x14ac:dyDescent="0.2">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row>
    <row r="560" spans="1:28" x14ac:dyDescent="0.2">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row>
    <row r="561" spans="1:28" x14ac:dyDescent="0.2">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row>
    <row r="562" spans="1:28" x14ac:dyDescent="0.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row>
    <row r="563" spans="1:28" x14ac:dyDescent="0.2">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row>
    <row r="564" spans="1:28" x14ac:dyDescent="0.2">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row>
    <row r="565" spans="1:28" x14ac:dyDescent="0.2">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row>
    <row r="566" spans="1:28" x14ac:dyDescent="0.2">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row>
    <row r="567" spans="1:28" x14ac:dyDescent="0.2">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row>
    <row r="568" spans="1:28" x14ac:dyDescent="0.2">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row>
    <row r="569" spans="1:28" x14ac:dyDescent="0.2">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row>
    <row r="570" spans="1:28" x14ac:dyDescent="0.2">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row>
    <row r="571" spans="1:28" x14ac:dyDescent="0.2">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row>
    <row r="572" spans="1:28" x14ac:dyDescent="0.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row>
    <row r="573" spans="1:28" x14ac:dyDescent="0.2">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row>
    <row r="574" spans="1:28" x14ac:dyDescent="0.2">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row>
    <row r="575" spans="1:28" x14ac:dyDescent="0.2">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row>
    <row r="576" spans="1:28" x14ac:dyDescent="0.2">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row>
    <row r="577" spans="1:28" x14ac:dyDescent="0.2">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row>
    <row r="578" spans="1:28" x14ac:dyDescent="0.2">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row>
    <row r="579" spans="1:28" x14ac:dyDescent="0.2">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row>
    <row r="580" spans="1:28" x14ac:dyDescent="0.2">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row>
    <row r="581" spans="1:28" x14ac:dyDescent="0.2">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row>
    <row r="582" spans="1:28" x14ac:dyDescent="0.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row>
    <row r="583" spans="1:28" x14ac:dyDescent="0.2">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row>
    <row r="584" spans="1:28" x14ac:dyDescent="0.2">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row>
    <row r="585" spans="1:28" x14ac:dyDescent="0.2">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row>
    <row r="586" spans="1:28" x14ac:dyDescent="0.2">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row>
    <row r="587" spans="1:28" x14ac:dyDescent="0.2">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row>
    <row r="588" spans="1:28" x14ac:dyDescent="0.2">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row>
    <row r="589" spans="1:28" x14ac:dyDescent="0.2">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row>
    <row r="590" spans="1:28" x14ac:dyDescent="0.2">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row>
    <row r="591" spans="1:28" x14ac:dyDescent="0.2">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row>
    <row r="592" spans="1:28" x14ac:dyDescent="0.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row>
    <row r="593" spans="1:28" x14ac:dyDescent="0.2">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row>
    <row r="594" spans="1:28" x14ac:dyDescent="0.2">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row>
    <row r="595" spans="1:28" x14ac:dyDescent="0.2">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row>
    <row r="596" spans="1:28" x14ac:dyDescent="0.2">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row>
    <row r="597" spans="1:28" x14ac:dyDescent="0.2">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row>
    <row r="598" spans="1:28" x14ac:dyDescent="0.2">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row>
    <row r="599" spans="1:28" x14ac:dyDescent="0.2">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row>
    <row r="600" spans="1:28" x14ac:dyDescent="0.2">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row>
    <row r="601" spans="1:28" x14ac:dyDescent="0.2">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row>
    <row r="602" spans="1:28" x14ac:dyDescent="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row>
    <row r="603" spans="1:28" x14ac:dyDescent="0.2">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row>
    <row r="604" spans="1:28" x14ac:dyDescent="0.2">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row>
    <row r="605" spans="1:28" x14ac:dyDescent="0.2">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row>
    <row r="606" spans="1:28" x14ac:dyDescent="0.2">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row>
    <row r="607" spans="1:28" x14ac:dyDescent="0.2">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row>
    <row r="608" spans="1:28" x14ac:dyDescent="0.2">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row>
    <row r="609" spans="1:28" x14ac:dyDescent="0.2">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row>
    <row r="610" spans="1:28" x14ac:dyDescent="0.2">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row>
    <row r="611" spans="1:28" x14ac:dyDescent="0.2">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row>
    <row r="612" spans="1:28" x14ac:dyDescent="0.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row>
    <row r="613" spans="1:28" x14ac:dyDescent="0.2">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row>
    <row r="614" spans="1:28" x14ac:dyDescent="0.2">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row>
    <row r="615" spans="1:28" x14ac:dyDescent="0.2">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row>
    <row r="616" spans="1:28" x14ac:dyDescent="0.2">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row>
    <row r="617" spans="1:28" x14ac:dyDescent="0.2">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row>
    <row r="618" spans="1:28" x14ac:dyDescent="0.2">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row>
    <row r="619" spans="1:28" x14ac:dyDescent="0.2">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row>
    <row r="620" spans="1:28" x14ac:dyDescent="0.2">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row>
    <row r="621" spans="1:28" x14ac:dyDescent="0.2">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row>
    <row r="622" spans="1:28" x14ac:dyDescent="0.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row>
    <row r="623" spans="1:28" x14ac:dyDescent="0.2">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row>
    <row r="624" spans="1:28" x14ac:dyDescent="0.2">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row>
    <row r="625" spans="1:28" x14ac:dyDescent="0.2">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row>
    <row r="626" spans="1:28" x14ac:dyDescent="0.2">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row>
    <row r="627" spans="1:28" x14ac:dyDescent="0.2">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row>
    <row r="628" spans="1:28" x14ac:dyDescent="0.2">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row>
    <row r="629" spans="1:28" x14ac:dyDescent="0.2">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row>
    <row r="630" spans="1:28" x14ac:dyDescent="0.2">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row>
    <row r="631" spans="1:28" x14ac:dyDescent="0.2">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row>
    <row r="632" spans="1:28" x14ac:dyDescent="0.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row>
    <row r="633" spans="1:28" x14ac:dyDescent="0.2">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row>
    <row r="634" spans="1:28" x14ac:dyDescent="0.2">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row>
    <row r="635" spans="1:28" x14ac:dyDescent="0.2">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row>
    <row r="636" spans="1:28" x14ac:dyDescent="0.2">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row>
    <row r="637" spans="1:28" x14ac:dyDescent="0.2">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row>
    <row r="638" spans="1:28" x14ac:dyDescent="0.2">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row>
    <row r="639" spans="1:28" x14ac:dyDescent="0.2">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row>
    <row r="640" spans="1:28" x14ac:dyDescent="0.2">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row>
    <row r="641" spans="1:28" x14ac:dyDescent="0.2">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row>
    <row r="642" spans="1:28" x14ac:dyDescent="0.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row>
    <row r="643" spans="1:28" x14ac:dyDescent="0.2">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row>
    <row r="644" spans="1:28" x14ac:dyDescent="0.2">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row>
    <row r="645" spans="1:28" x14ac:dyDescent="0.2">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row>
    <row r="646" spans="1:28" x14ac:dyDescent="0.2">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row>
    <row r="647" spans="1:28" x14ac:dyDescent="0.2">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row>
    <row r="648" spans="1:28" x14ac:dyDescent="0.2">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row>
    <row r="649" spans="1:28" x14ac:dyDescent="0.2">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row>
    <row r="650" spans="1:28" x14ac:dyDescent="0.2">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row>
    <row r="651" spans="1:28" x14ac:dyDescent="0.2">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row>
    <row r="652" spans="1:28" x14ac:dyDescent="0.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row>
    <row r="653" spans="1:28" x14ac:dyDescent="0.2">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row>
    <row r="654" spans="1:28" x14ac:dyDescent="0.2">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row>
    <row r="655" spans="1:28" x14ac:dyDescent="0.2">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row>
    <row r="656" spans="1:28" x14ac:dyDescent="0.2">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row>
    <row r="657" spans="1:28" x14ac:dyDescent="0.2">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row>
    <row r="658" spans="1:28" x14ac:dyDescent="0.2">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row>
    <row r="659" spans="1:28" x14ac:dyDescent="0.2">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row>
    <row r="660" spans="1:28" x14ac:dyDescent="0.2">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row>
    <row r="661" spans="1:28" x14ac:dyDescent="0.2">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row>
  </sheetData>
  <sheetProtection algorithmName="SHA-512" hashValue="1gDlt8GOxP4r/J904Tqo+TaGAz7HzBjG+auajlDsmv5vwOmJ9OstEHiERxLo6qfxyXYlSqnKUtFm4omT4YuHiA==" saltValue="BJt+dlnTF6wc9lR2IeI4Rw==" spinCount="100000" sheet="1" objects="1" scenarios="1"/>
  <mergeCells count="160">
    <mergeCell ref="W6:AA6"/>
    <mergeCell ref="Y7:AA7"/>
    <mergeCell ref="P8:X8"/>
    <mergeCell ref="Y8:AA8"/>
    <mergeCell ref="AJ34:BF40"/>
    <mergeCell ref="P20:V20"/>
    <mergeCell ref="W20:AA20"/>
    <mergeCell ref="P26:X26"/>
    <mergeCell ref="P35:AA35"/>
    <mergeCell ref="Y34:AA34"/>
    <mergeCell ref="P18:X18"/>
    <mergeCell ref="Y18:AA18"/>
    <mergeCell ref="Y28:AA28"/>
    <mergeCell ref="P22:AA22"/>
    <mergeCell ref="P17:X17"/>
    <mergeCell ref="Y17:AA17"/>
    <mergeCell ref="P16:X16"/>
    <mergeCell ref="Y16:AA16"/>
    <mergeCell ref="C5:M5"/>
    <mergeCell ref="P5:AA5"/>
    <mergeCell ref="P6:V6"/>
    <mergeCell ref="K8:M8"/>
    <mergeCell ref="C9:J9"/>
    <mergeCell ref="K9:M9"/>
    <mergeCell ref="C6:J6"/>
    <mergeCell ref="AK7:BQ17"/>
    <mergeCell ref="K6:M6"/>
    <mergeCell ref="C7:J7"/>
    <mergeCell ref="K7:M7"/>
    <mergeCell ref="P7:X7"/>
    <mergeCell ref="C10:J10"/>
    <mergeCell ref="K10:M10"/>
    <mergeCell ref="P9:V9"/>
    <mergeCell ref="W9:AA9"/>
    <mergeCell ref="C8:H8"/>
    <mergeCell ref="I8:J8"/>
    <mergeCell ref="P13:V13"/>
    <mergeCell ref="W13:AA13"/>
    <mergeCell ref="C11:J11"/>
    <mergeCell ref="K11:M11"/>
    <mergeCell ref="P11:AA11"/>
    <mergeCell ref="C12:J12"/>
    <mergeCell ref="B3:AB3"/>
    <mergeCell ref="C4:D4"/>
    <mergeCell ref="E4:F4"/>
    <mergeCell ref="G4:H4"/>
    <mergeCell ref="I4:J4"/>
    <mergeCell ref="K4:L4"/>
    <mergeCell ref="M4:N4"/>
    <mergeCell ref="O4:P4"/>
    <mergeCell ref="Q4:R4"/>
    <mergeCell ref="S4:T4"/>
    <mergeCell ref="U4:V4"/>
    <mergeCell ref="W4:X4"/>
    <mergeCell ref="Y4:Z4"/>
    <mergeCell ref="AA4:AB4"/>
    <mergeCell ref="P41:AA41"/>
    <mergeCell ref="P36:V36"/>
    <mergeCell ref="W36:X36"/>
    <mergeCell ref="Y36:AA36"/>
    <mergeCell ref="P37:V37"/>
    <mergeCell ref="W37:X37"/>
    <mergeCell ref="Y37:AA37"/>
    <mergeCell ref="C14:J14"/>
    <mergeCell ref="K14:M14"/>
    <mergeCell ref="P14:X14"/>
    <mergeCell ref="Y14:AA14"/>
    <mergeCell ref="P38:V38"/>
    <mergeCell ref="W38:X38"/>
    <mergeCell ref="P39:AA39"/>
    <mergeCell ref="P40:AA40"/>
    <mergeCell ref="Y38:AA38"/>
    <mergeCell ref="K36:M36"/>
    <mergeCell ref="C30:J30"/>
    <mergeCell ref="C17:G17"/>
    <mergeCell ref="P15:X15"/>
    <mergeCell ref="Y15:AA15"/>
    <mergeCell ref="C16:J16"/>
    <mergeCell ref="K16:M16"/>
    <mergeCell ref="K17:M17"/>
    <mergeCell ref="K12:M12"/>
    <mergeCell ref="P12:V12"/>
    <mergeCell ref="W12:AA12"/>
    <mergeCell ref="C13:J13"/>
    <mergeCell ref="K13:M13"/>
    <mergeCell ref="AA2:AB2"/>
    <mergeCell ref="B2:Z2"/>
    <mergeCell ref="C35:J35"/>
    <mergeCell ref="C37:J37"/>
    <mergeCell ref="K37:M37"/>
    <mergeCell ref="C23:J23"/>
    <mergeCell ref="K23:M23"/>
    <mergeCell ref="P23:X23"/>
    <mergeCell ref="Y23:AA23"/>
    <mergeCell ref="C19:J19"/>
    <mergeCell ref="K19:M19"/>
    <mergeCell ref="Y19:AA19"/>
    <mergeCell ref="C20:J20"/>
    <mergeCell ref="K20:M20"/>
    <mergeCell ref="P19:X19"/>
    <mergeCell ref="C21:J21"/>
    <mergeCell ref="K21:M21"/>
    <mergeCell ref="C28:J28"/>
    <mergeCell ref="K31:M31"/>
    <mergeCell ref="K18:M18"/>
    <mergeCell ref="C15:J15"/>
    <mergeCell ref="K15:M15"/>
    <mergeCell ref="C29:J29"/>
    <mergeCell ref="K29:M29"/>
    <mergeCell ref="Y29:AA29"/>
    <mergeCell ref="P29:X29"/>
    <mergeCell ref="K25:M25"/>
    <mergeCell ref="C26:J26"/>
    <mergeCell ref="K26:M26"/>
    <mergeCell ref="C18:J18"/>
    <mergeCell ref="H17:J17"/>
    <mergeCell ref="C27:J27"/>
    <mergeCell ref="K27:M27"/>
    <mergeCell ref="P27:X27"/>
    <mergeCell ref="Y27:AA27"/>
    <mergeCell ref="C24:J24"/>
    <mergeCell ref="K24:M24"/>
    <mergeCell ref="P24:X24"/>
    <mergeCell ref="Y24:AA24"/>
    <mergeCell ref="C25:J25"/>
    <mergeCell ref="K38:M38"/>
    <mergeCell ref="C40:J40"/>
    <mergeCell ref="K40:M40"/>
    <mergeCell ref="C34:J34"/>
    <mergeCell ref="K30:M30"/>
    <mergeCell ref="Y30:AA30"/>
    <mergeCell ref="C31:J31"/>
    <mergeCell ref="P30:X30"/>
    <mergeCell ref="K34:M34"/>
    <mergeCell ref="P34:X34"/>
    <mergeCell ref="C32:J32"/>
    <mergeCell ref="C41:J41"/>
    <mergeCell ref="K41:M41"/>
    <mergeCell ref="P42:AA42"/>
    <mergeCell ref="C36:J36"/>
    <mergeCell ref="K22:M22"/>
    <mergeCell ref="K28:M28"/>
    <mergeCell ref="P28:X28"/>
    <mergeCell ref="C22:J22"/>
    <mergeCell ref="Y26:AA26"/>
    <mergeCell ref="P25:X25"/>
    <mergeCell ref="Y25:AA25"/>
    <mergeCell ref="C42:I42"/>
    <mergeCell ref="J42:M42"/>
    <mergeCell ref="P33:V33"/>
    <mergeCell ref="W33:AA33"/>
    <mergeCell ref="P31:V31"/>
    <mergeCell ref="W31:AA31"/>
    <mergeCell ref="C33:J33"/>
    <mergeCell ref="K33:M33"/>
    <mergeCell ref="K35:M35"/>
    <mergeCell ref="K32:M32"/>
    <mergeCell ref="C39:J39"/>
    <mergeCell ref="K39:M39"/>
    <mergeCell ref="C38:J38"/>
  </mergeCells>
  <hyperlinks>
    <hyperlink ref="E4:F4" location="Jan!A1" display="Jan" xr:uid="{F181CD09-D5FD-4B90-BC0E-8560A75CF45C}"/>
    <hyperlink ref="G4:H4" location="Feb!A1" display="Feb" xr:uid="{6885804C-0907-4649-8EDA-C84C4572A90D}"/>
    <hyperlink ref="I4:J4" location="March!A1" display="March" xr:uid="{9C26C867-27EF-4E9B-B829-9CE830E0C1AB}"/>
    <hyperlink ref="K4:L4" location="April!A1" display="April" xr:uid="{D9129CE2-FF75-4A91-9F80-6074F9219CF3}"/>
    <hyperlink ref="M4:N4" location="May!A1" display="May" xr:uid="{4BF1F601-9B2C-49E1-946C-AEEABB488CC9}"/>
    <hyperlink ref="O4:P4" location="June!A1" display="June" xr:uid="{B22C1AFB-DEDC-4B1A-9440-A6B898E14088}"/>
    <hyperlink ref="Q4:R4" location="July!A1" display="July" xr:uid="{714BF66A-7A00-4FAF-A6BA-A9BEB2BCF753}"/>
    <hyperlink ref="S4:T4" location="Aug!A1" display="Aug" xr:uid="{3EF80023-305D-4F2D-B04B-D13BFA8D5106}"/>
    <hyperlink ref="U4:V4" location="Sep!A1" display="Sep" xr:uid="{861D178E-A407-490B-AC61-81E089613A9C}"/>
    <hyperlink ref="W4:X4" location="Oct!A1" display="Oct" xr:uid="{7762382B-6635-4C22-BEBA-D35ED479EC49}"/>
    <hyperlink ref="Y4:Z4" location="Nov!A1" display="Nov" xr:uid="{F2E09F57-D7AE-4605-A4D1-E40B3CCD8FEB}"/>
    <hyperlink ref="AA4:AB4" location="Dec!A1" display="Dec" xr:uid="{0F730CE9-CB45-431B-9D6C-8A31B2462D29}"/>
    <hyperlink ref="C4:D4" location="'Main Page (Total)'!A1" display="Total" xr:uid="{626B3593-3937-47CD-BDD5-3567F5C4B485}"/>
    <hyperlink ref="C20:J20" r:id="rId1" display="Payroll Processing Fee" xr:uid="{3A74F7D1-6106-4376-8C21-4ADA618DCFE6}"/>
    <hyperlink ref="P41:X41" r:id="rId2" display="Net Profit/Loss" xr:uid="{E2815F47-539C-4240-BF67-BB15AECD36AA}"/>
  </hyperlinks>
  <pageMargins left="0.75" right="0.75" top="1" bottom="1" header="0.5" footer="0.5"/>
  <pageSetup orientation="portrait" r:id="rId3"/>
  <headerFooter alignWithMargins="0"/>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Basic Information</vt:lpstr>
      <vt:lpstr>2024 Tax Estimator</vt:lpstr>
      <vt:lpstr>Main Page (Total)</vt:lpstr>
      <vt:lpstr>Jan</vt:lpstr>
      <vt:lpstr>Feb</vt:lpstr>
      <vt:lpstr>March</vt:lpstr>
      <vt:lpstr>April</vt:lpstr>
      <vt:lpstr>May</vt:lpstr>
      <vt:lpstr>June</vt:lpstr>
      <vt:lpstr>July</vt:lpstr>
      <vt:lpstr>Aug</vt:lpstr>
      <vt:lpstr>Sep</vt:lpstr>
      <vt:lpstr>Oct</vt:lpstr>
      <vt:lpstr>Nov</vt:lpstr>
      <vt:lpstr>Dec</vt:lpstr>
      <vt:lpstr>1st QTR</vt:lpstr>
      <vt:lpstr>2nd QTR</vt:lpstr>
      <vt:lpstr>3rd QTR</vt:lpstr>
      <vt:lpstr>4th QTR</vt:lpstr>
      <vt:lpstr>Business Tax Deadlines - 2024 </vt:lpstr>
      <vt:lpstr>Annual Reports and Franchise Ta</vt:lpstr>
      <vt:lpstr>Business Tax Savings</vt:lpstr>
      <vt:lpstr>2024 Tax Year Calculator</vt:lpstr>
      <vt:lpstr>'1st QTR'!Print_Area</vt:lpstr>
      <vt:lpstr>'2nd QTR'!Print_Area</vt:lpstr>
      <vt:lpstr>'3rd QTR'!Print_Area</vt:lpstr>
      <vt:lpstr>'4th QTR'!Print_Area</vt:lpstr>
      <vt:lpstr>April!Print_Area</vt:lpstr>
      <vt:lpstr>Aug!Print_Area</vt:lpstr>
      <vt:lpstr>'Basic Information'!Print_Area</vt:lpstr>
      <vt:lpstr>Dec!Print_Area</vt:lpstr>
      <vt:lpstr>Feb!Print_Area</vt:lpstr>
      <vt:lpstr>Jan!Print_Area</vt:lpstr>
      <vt:lpstr>July!Print_Area</vt:lpstr>
      <vt:lpstr>June!Print_Area</vt:lpstr>
      <vt:lpstr>'Main Page (Total)'!Print_Area</vt:lpstr>
      <vt:lpstr>March!Print_Area</vt:lpstr>
      <vt:lpstr>May!Print_Area</vt:lpstr>
      <vt:lpstr>Nov!Print_Area</vt:lpstr>
      <vt:lpstr>Oct!Print_Area</vt:lpstr>
      <vt:lpstr>Sep!Print_Area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Pramod Zacharias</dc:creator>
  <cp:lastModifiedBy>Pramod Zacharias</cp:lastModifiedBy>
  <cp:lastPrinted>2023-12-20T21:17:57Z</cp:lastPrinted>
  <dcterms:created xsi:type="dcterms:W3CDTF">2023-12-11T19:33:42Z</dcterms:created>
  <dcterms:modified xsi:type="dcterms:W3CDTF">2023-12-28T21:26:48Z</dcterms:modified>
</cp:coreProperties>
</file>